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iwitt\Public First Dropbox\Policy and Research Team\Polling\Client Tables\Phoenix Insights\"/>
    </mc:Choice>
  </mc:AlternateContent>
  <xr:revisionPtr revIDLastSave="0" documentId="13_ncr:1_{703621DB-09BD-4839-81B7-BADE1BFF987A}" xr6:coauthVersionLast="47" xr6:coauthVersionMax="47" xr10:uidLastSave="{00000000-0000-0000-0000-000000000000}"/>
  <bookViews>
    <workbookView xWindow="-28920" yWindow="-120" windowWidth="29040" windowHeight="15720" firstSheet="1"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8" i="79" l="1"/>
  <c r="B16" i="78"/>
  <c r="B16" i="77"/>
  <c r="B25" i="76"/>
  <c r="B19" i="75"/>
  <c r="B19" i="74"/>
  <c r="B19" i="73"/>
  <c r="B19" i="72"/>
  <c r="B19" i="71"/>
  <c r="B19" i="70"/>
  <c r="B19" i="69"/>
  <c r="B17" i="68"/>
  <c r="B17" i="67"/>
  <c r="B17" i="66"/>
  <c r="B17" i="65"/>
  <c r="B17" i="64"/>
  <c r="B18" i="63"/>
  <c r="B19" i="62"/>
  <c r="B19" i="61"/>
  <c r="B19" i="60"/>
  <c r="B22" i="59"/>
  <c r="B19" i="58"/>
  <c r="B19" i="57"/>
  <c r="B19" i="56"/>
  <c r="B22" i="55"/>
  <c r="B19" i="54"/>
  <c r="B19" i="53"/>
  <c r="B19" i="52"/>
  <c r="B22" i="51"/>
  <c r="B22" i="50"/>
  <c r="B22" i="49"/>
  <c r="B22" i="48"/>
  <c r="B22" i="47"/>
  <c r="B22" i="46"/>
  <c r="B22" i="45"/>
  <c r="B22" i="44"/>
  <c r="B22" i="43"/>
  <c r="B22" i="42"/>
  <c r="B22" i="41"/>
  <c r="B16" i="40"/>
  <c r="B17" i="39"/>
  <c r="B17" i="38"/>
  <c r="B17" i="37"/>
  <c r="B17" i="36"/>
  <c r="B17" i="35"/>
  <c r="B17" i="34"/>
  <c r="B17" i="33"/>
  <c r="B17" i="32"/>
  <c r="B17" i="31"/>
  <c r="B17" i="30"/>
  <c r="B17" i="29"/>
  <c r="B17" i="28"/>
  <c r="B17" i="27"/>
  <c r="B17" i="26"/>
  <c r="B17" i="25"/>
  <c r="B22" i="24"/>
  <c r="B22" i="23"/>
  <c r="B22" i="22"/>
  <c r="B22" i="21"/>
  <c r="B22" i="20"/>
  <c r="B22" i="19"/>
  <c r="B22" i="18"/>
  <c r="B22" i="17"/>
  <c r="B22" i="16"/>
  <c r="B22" i="15"/>
  <c r="B22" i="14"/>
  <c r="B26" i="13"/>
  <c r="B16" i="12"/>
  <c r="B21" i="11"/>
  <c r="B15" i="10"/>
  <c r="B22" i="9"/>
  <c r="B22" i="8"/>
  <c r="B22" i="7"/>
  <c r="B16" i="6"/>
  <c r="B17" i="5"/>
  <c r="B16" i="4"/>
  <c r="E84" i="2"/>
  <c r="D84" i="2"/>
  <c r="E83" i="2"/>
  <c r="D83" i="2"/>
  <c r="E82" i="2"/>
  <c r="D82" i="2"/>
  <c r="E81" i="2"/>
  <c r="D81" i="2"/>
  <c r="E80" i="2"/>
  <c r="D80" i="2"/>
  <c r="E79" i="2"/>
  <c r="D79" i="2"/>
  <c r="E78" i="2"/>
  <c r="D78" i="2"/>
  <c r="E77" i="2"/>
  <c r="D77" i="2"/>
  <c r="E76" i="2"/>
  <c r="D76" i="2"/>
  <c r="E75" i="2"/>
  <c r="D75"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D51" i="2"/>
  <c r="E50" i="2"/>
  <c r="D50" i="2"/>
  <c r="E49" i="2"/>
  <c r="D49" i="2"/>
  <c r="E48" i="2"/>
  <c r="D48" i="2"/>
  <c r="E47" i="2"/>
  <c r="D47" i="2"/>
  <c r="D46" i="2"/>
  <c r="E45" i="2"/>
  <c r="D45" i="2"/>
  <c r="E44" i="2"/>
  <c r="D44" i="2"/>
  <c r="E43" i="2"/>
  <c r="D43" i="2"/>
  <c r="E42" i="2"/>
  <c r="D42" i="2"/>
  <c r="D41" i="2"/>
  <c r="E40" i="2"/>
  <c r="D40" i="2"/>
  <c r="E39" i="2"/>
  <c r="D39" i="2"/>
  <c r="E38" i="2"/>
  <c r="D38" i="2"/>
  <c r="E37" i="2"/>
  <c r="D37" i="2"/>
  <c r="E36" i="2"/>
  <c r="D36" i="2"/>
  <c r="E35" i="2"/>
  <c r="D35" i="2"/>
  <c r="E34" i="2"/>
  <c r="D34" i="2"/>
  <c r="E33" i="2"/>
  <c r="D33" i="2"/>
  <c r="E32" i="2"/>
  <c r="D32" i="2"/>
  <c r="E31" i="2"/>
  <c r="D31" i="2"/>
  <c r="D30" i="2"/>
  <c r="E29" i="2"/>
  <c r="D29" i="2"/>
  <c r="E28" i="2"/>
  <c r="D28" i="2"/>
  <c r="E27" i="2"/>
  <c r="D27" i="2"/>
  <c r="E26" i="2"/>
  <c r="D26" i="2"/>
  <c r="D25" i="2"/>
  <c r="E24" i="2"/>
  <c r="D24" i="2"/>
  <c r="E23" i="2"/>
  <c r="D23" i="2"/>
  <c r="E22" i="2"/>
  <c r="D22" i="2"/>
  <c r="E21" i="2"/>
  <c r="D21" i="2"/>
  <c r="E20" i="2"/>
  <c r="D20"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<sst xmlns="http://schemas.openxmlformats.org/spreadsheetml/2006/main" count="8739" uniqueCount="354">
  <si>
    <t>Public First Poll for Phoenix Insights</t>
  </si>
  <si>
    <t>Fieldwork:</t>
  </si>
  <si>
    <t>11th Apr - 18th Apr 2022</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</si>
  <si>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</si>
  <si>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</si>
  <si>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</si>
  <si>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</si>
  <si>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</si>
  <si>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</si>
  <si>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</si>
  <si>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</si>
  <si>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</si>
  <si>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</si>
  <si>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</si>
  <si>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</si>
  <si>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</si>
  <si>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</si>
  <si>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</si>
  <si>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</si>
  <si>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</si>
  <si>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</si>
  <si>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</si>
  <si>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</si>
  <si>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</si>
  <si>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</si>
  <si>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</si>
  <si>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</si>
  <si>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London</t>
  </si>
  <si>
    <t>South East</t>
  </si>
  <si>
    <t>South West</t>
  </si>
  <si>
    <t>East of England</t>
  </si>
  <si>
    <t>East Midlands</t>
  </si>
  <si>
    <t>West Midlands</t>
  </si>
  <si>
    <t>Yorkshire and the Humber</t>
  </si>
  <si>
    <t>North East</t>
  </si>
  <si>
    <t>North West</t>
  </si>
  <si>
    <t>Scotland</t>
  </si>
  <si>
    <t>Wales</t>
  </si>
  <si>
    <t>Northern Ireland</t>
  </si>
  <si>
    <t>AB</t>
  </si>
  <si>
    <t>C1</t>
  </si>
  <si>
    <t>C2</t>
  </si>
  <si>
    <t>DE</t>
  </si>
  <si>
    <t>Urban/City Centre</t>
  </si>
  <si>
    <t>Suburbs</t>
  </si>
  <si>
    <t>Large Town</t>
  </si>
  <si>
    <t>Small Town</t>
  </si>
  <si>
    <t>Village</t>
  </si>
  <si>
    <t>Rural Area</t>
  </si>
  <si>
    <t>Conservative</t>
  </si>
  <si>
    <t>Labour</t>
  </si>
  <si>
    <t>Liberal Democrat</t>
  </si>
  <si>
    <t>The Brexit Party</t>
  </si>
  <si>
    <t>I did not vote</t>
  </si>
  <si>
    <t>Liberal Democrats</t>
  </si>
  <si>
    <t>GCSE or equivalent (Scottish National/O Level)</t>
  </si>
  <si>
    <t>A Level or equivalent (GCE/Higher/Advanced Higher)</t>
  </si>
  <si>
    <t>University Undergraduate Degree (BA/BSc)</t>
  </si>
  <si>
    <t>University Postgraduate Degree (MA/MSc/MPhil)</t>
  </si>
  <si>
    <t>Doctorate (PhD/DPHil)</t>
  </si>
  <si>
    <t>Owned outright</t>
  </si>
  <si>
    <t>Owned with a mortgage or loan</t>
  </si>
  <si>
    <t>Shared ownership</t>
  </si>
  <si>
    <t>Rented from the council</t>
  </si>
  <si>
    <t>Rented from a housing association</t>
  </si>
  <si>
    <t>Privately rented</t>
  </si>
  <si>
    <t>Rent free</t>
  </si>
  <si>
    <t>None or less than £10,000</t>
  </si>
  <si>
    <t>£10,000 - £19,999</t>
  </si>
  <si>
    <t>£20,000 - £29,999</t>
  </si>
  <si>
    <t>£30,000 - £39,999</t>
  </si>
  <si>
    <t>£40,000 - £49,999</t>
  </si>
  <si>
    <t>£50,000 - £69,999</t>
  </si>
  <si>
    <t>£70,000 - £89,999</t>
  </si>
  <si>
    <t>£90,000+</t>
  </si>
  <si>
    <t>Dependent children</t>
  </si>
  <si>
    <t>Non-dependent children</t>
  </si>
  <si>
    <t>No children</t>
  </si>
  <si>
    <t>Yes</t>
  </si>
  <si>
    <t>No</t>
  </si>
  <si>
    <t>Higher managerial</t>
  </si>
  <si>
    <t>Intermediate managerial</t>
  </si>
  <si>
    <t>Supervisory or clerical</t>
  </si>
  <si>
    <t>Skilled manual</t>
  </si>
  <si>
    <t>Semi or unskilled manual</t>
  </si>
  <si>
    <t>Gender</t>
  </si>
  <si>
    <t>Age</t>
  </si>
  <si>
    <t>Region</t>
  </si>
  <si>
    <t>Social Grade</t>
  </si>
  <si>
    <t>Area</t>
  </si>
  <si>
    <t>2019</t>
  </si>
  <si>
    <t>Voting Intention</t>
  </si>
  <si>
    <t>Education</t>
  </si>
  <si>
    <t>Tenure</t>
  </si>
  <si>
    <t>Income grouped</t>
  </si>
  <si>
    <t>Children</t>
  </si>
  <si>
    <t>Job affected by Covid</t>
  </si>
  <si>
    <t>Occupation</t>
  </si>
  <si>
    <t>Yes, and I still owe some of that money today</t>
  </si>
  <si>
    <t>Yes, but I no longer owe any of that money today</t>
  </si>
  <si>
    <t>0</t>
  </si>
  <si>
    <t>*</t>
  </si>
  <si>
    <t xml:space="preserve"> Have you ever taken a student finance loan in the UK (e.g to pursue a degree, certificate or diploma, or to cover the cost of living while studying)</t>
  </si>
  <si>
    <t>BASE: All Respondents</t>
  </si>
  <si>
    <t>Fieldwork:  11th Apr - 18th Apr 2022</t>
  </si>
  <si>
    <t>Data weighted by interlocking age &amp; gender, region and social grade to Nationally Representative Proportions</t>
  </si>
  <si>
    <t>I have a very good understanding</t>
  </si>
  <si>
    <t>I have a pretty good understanding</t>
  </si>
  <si>
    <t>I have a pretty poor understanding</t>
  </si>
  <si>
    <t>I do not understand it at all</t>
  </si>
  <si>
    <t xml:space="preserve"> How would you rate your understanding of student loans for higher education courses in the UK?</t>
  </si>
  <si>
    <t>I am more likely to stay in the industry I currently work in until the end of my career than change industry</t>
  </si>
  <si>
    <t>I am more likely to change industry over the course of my career than stay in the one I currently work in</t>
  </si>
  <si>
    <t>Don’t Know</t>
  </si>
  <si>
    <t xml:space="preserve"> And which of the following comes closest to your view?</t>
  </si>
  <si>
    <t>I am satisfied with the type of work that I do</t>
  </si>
  <si>
    <t>I like my employer</t>
  </si>
  <si>
    <t>I am paid well in my industry</t>
  </si>
  <si>
    <t>My industry is not at risk of declining</t>
  </si>
  <si>
    <t>I am planning to retire soon</t>
  </si>
  <si>
    <t>It is not worth retraining to work in another industry</t>
  </si>
  <si>
    <t>I don’t think I have the right skillset to work in another industry</t>
  </si>
  <si>
    <t>Other (please specify)</t>
  </si>
  <si>
    <t>You said you are more likely to stay in your industry until the end of your career than change industry. Why is that?Select all that apply</t>
  </si>
  <si>
    <t>My current job is only meant to be transitional (e.g. needed to earn an income while finding my preferred job)</t>
  </si>
  <si>
    <t>I am not satisfied with the type of work that I do</t>
  </si>
  <si>
    <t>I am not paid very well in my industry</t>
  </si>
  <si>
    <t>It was part of my career plan to change industry</t>
  </si>
  <si>
    <t>My industry is declining and I worry about finding employment in the future</t>
  </si>
  <si>
    <t>My industry is not well suited to older workers</t>
  </si>
  <si>
    <t>I don’t think I have the right skills for the industry I am currently in</t>
  </si>
  <si>
    <t>You said you are more likely to change industry over the course of your career than stay in the one you are currently in. Why is that?Select all that apply</t>
  </si>
  <si>
    <t>BASE: Respondents who answered the retraining scenario</t>
  </si>
  <si>
    <t>Very confident</t>
  </si>
  <si>
    <t>Somewhat confident</t>
  </si>
  <si>
    <t>Neither confident nor unconfident</t>
  </si>
  <si>
    <t>Somewhat unconfident</t>
  </si>
  <si>
    <t>Very unconfident</t>
  </si>
  <si>
    <t>Total Confident:</t>
  </si>
  <si>
    <t>Total Unconfident:</t>
  </si>
  <si>
    <t>Net:</t>
  </si>
  <si>
    <t xml:space="preserve"> And how confident or unconfident are you that you will be able to stay in employment throughout your career without returning to formal education?</t>
  </si>
  <si>
    <t>BASE: Respondents who answered the upskilling scenario</t>
  </si>
  <si>
    <t xml:space="preserve"> Has your job offered you any formal training in the last 12 months (by which we mean a day or more of training delivered by an external party)</t>
  </si>
  <si>
    <t>Never</t>
  </si>
  <si>
    <t>Over 5 years ago</t>
  </si>
  <si>
    <t>3-5 years ago</t>
  </si>
  <si>
    <t>2-3 years ago</t>
  </si>
  <si>
    <t>1-2 years ago</t>
  </si>
  <si>
    <t>6-12 months ago</t>
  </si>
  <si>
    <t>Less than 6 months ago</t>
  </si>
  <si>
    <t xml:space="preserve"> And when was the last time you undertook formal training while in work?</t>
  </si>
  <si>
    <t>No, I have not considered it</t>
  </si>
  <si>
    <t>Yes, I have considered it but not done it</t>
  </si>
  <si>
    <t>Yes, I have considered it and done it</t>
  </si>
  <si>
    <t xml:space="preserve"> Have you ever considered retraining for a job by completing a new qualification, certificate or degree?</t>
  </si>
  <si>
    <t>I would not be able to afford the costs of the course</t>
  </si>
  <si>
    <t>I would not be able to afford living expenses while pursuing the course</t>
  </si>
  <si>
    <t>I am not motivated enough to start a new career</t>
  </si>
  <si>
    <t>I do not have the time to complete a retraining course</t>
  </si>
  <si>
    <t>I am not sure what other careers I would be good at</t>
  </si>
  <si>
    <t>I don’t think my career would ever require me to retrain</t>
  </si>
  <si>
    <t>I would not be able to support dependents financially while pursuing the course</t>
  </si>
  <si>
    <t>I worry I would still not be able to find a job</t>
  </si>
  <si>
    <t>It would not work with my other responsibilities</t>
  </si>
  <si>
    <t>I don’t have enough information on current retraining options</t>
  </si>
  <si>
    <t>I am worried about not fitting in with other people pursuing the course</t>
  </si>
  <si>
    <t>You said you have not previously considered retraining for a job, or you have but ended up not doing it. Why is it that you have not ended up doing it?Please select all that apply</t>
  </si>
  <si>
    <t xml:space="preserve"> Offering formal training beyond the basic functions of a job has a positive effect on people’s performance at work</t>
  </si>
  <si>
    <t xml:space="preserve"> Getting formal training can greatly increase the chances of finding a job for those who are unemployed or at risk of redundancy</t>
  </si>
  <si>
    <t xml:space="preserve"> It is the responsibility of employers to allow employees to upskill and gain new qualifications through their work.</t>
  </si>
  <si>
    <t xml:space="preserve"> Employers today are not doing enough to provide on-the-job training</t>
  </si>
  <si>
    <t xml:space="preserve"> The Government should only expect people to be willing to retrain if they are guaranteed employment afterwards</t>
  </si>
  <si>
    <t>Strongly Agree</t>
  </si>
  <si>
    <t>Somewhat Agree</t>
  </si>
  <si>
    <t>Neither Agree nor Disagree</t>
  </si>
  <si>
    <t>Somewhat Disagree</t>
  </si>
  <si>
    <t>Strongly Disagree</t>
  </si>
  <si>
    <t>Total Agree:</t>
  </si>
  <si>
    <t>Total Disagree:</t>
  </si>
  <si>
    <t>Grid Summary: To what extent do you agree or disagree with the following?</t>
  </si>
  <si>
    <t>To what extent do you agree or disagree with the following?: Offering formal training beyond the basic functions of a job has a positive effect on people’s performance at work</t>
  </si>
  <si>
    <t>To what extent do you agree or disagree with the following?: Getting formal training can greatly increase the chances of finding a job for those who are unemployed or at risk of redundancy</t>
  </si>
  <si>
    <t>To what extent do you agree or disagree with the following?: Employers today are not doing enough to provide on-the-job training</t>
  </si>
  <si>
    <t>To what extent do you agree or disagree with the following?: The Government should only expect people to be willing to retrain if they are guaranteed employment afterwards</t>
  </si>
  <si>
    <t>To what extent do you agree or disagree with the following?: It is the responsibility of employers to allow employees to upskill and gain new qualifications through their work.</t>
  </si>
  <si>
    <t xml:space="preserve"> Offering more routes to formal training will help people adapt to longer careers</t>
  </si>
  <si>
    <t xml:space="preserve"> Today’s economy makes the ability to retrain more important than ever before</t>
  </si>
  <si>
    <t xml:space="preserve"> The Government should do more to protect declining industries before encouraging people to retrain</t>
  </si>
  <si>
    <t xml:space="preserve"> It is not fair to expect people to retrain if they are passionate about their job</t>
  </si>
  <si>
    <t>To what extent do you agree or disagree with the following?: It is not fair to expect people to retrain if they are passionate about their job</t>
  </si>
  <si>
    <t>To what extent do you agree or disagree with the following?: Today’s economy makes the ability to retrain more important than ever before</t>
  </si>
  <si>
    <t>To what extent do you agree or disagree with the following?: Offering more routes to formal training will help people adapt to longer careers</t>
  </si>
  <si>
    <t>To what extent do you agree or disagree with the following?: The Government should do more to protect declining industries before encouraging people to retrain</t>
  </si>
  <si>
    <t xml:space="preserve"> A-level</t>
  </si>
  <si>
    <t xml:space="preserve"> T-level</t>
  </si>
  <si>
    <t xml:space="preserve"> H-level</t>
  </si>
  <si>
    <t xml:space="preserve"> BTEC</t>
  </si>
  <si>
    <t xml:space="preserve"> Apprenticeship</t>
  </si>
  <si>
    <t xml:space="preserve"> Bachelors degree</t>
  </si>
  <si>
    <t xml:space="preserve"> Foundation degree</t>
  </si>
  <si>
    <t xml:space="preserve"> Higher National Diploma</t>
  </si>
  <si>
    <t xml:space="preserve"> Diploma of Higher Education</t>
  </si>
  <si>
    <t xml:space="preserve"> National Vocational Qualification</t>
  </si>
  <si>
    <t>I know exactly what this is</t>
  </si>
  <si>
    <t>I have a rough idea of what this is</t>
  </si>
  <si>
    <t>I don’t really know what this is</t>
  </si>
  <si>
    <t>I have never heard of this</t>
  </si>
  <si>
    <t>Grid Summary: To what extent would you say you understand what the following levels of qualification mean?</t>
  </si>
  <si>
    <t>To what extent would you say you understand what the following levels of qualification mean?: A-level</t>
  </si>
  <si>
    <t>To what extent would you say you understand what the following levels of qualification mean?: T-level</t>
  </si>
  <si>
    <t>To what extent would you say you understand what the following levels of qualification mean?: H-level</t>
  </si>
  <si>
    <t>To what extent would you say you understand what the following levels of qualification mean?: BTEC</t>
  </si>
  <si>
    <t>To what extent would you say you understand what the following levels of qualification mean?: Apprenticeship</t>
  </si>
  <si>
    <t>To what extent would you say you understand what the following levels of qualification mean?: Bachelors degree</t>
  </si>
  <si>
    <t>To what extent would you say you understand what the following levels of qualification mean?: Foundation degree</t>
  </si>
  <si>
    <t>To what extent would you say you understand what the following levels of qualification mean?: Higher National Diploma</t>
  </si>
  <si>
    <t>To what extent would you say you understand what the following levels of qualification mean?: Diploma of Higher Education</t>
  </si>
  <si>
    <t>To what extent would you say you understand what the following levels of qualification mean?: National Vocational Qualification</t>
  </si>
  <si>
    <t xml:space="preserve"> University degrees</t>
  </si>
  <si>
    <t xml:space="preserve"> Level 4 and 5 qualifications</t>
  </si>
  <si>
    <t xml:space="preserve"> Apprenticeships</t>
  </si>
  <si>
    <t>There are not enough people pursuing these</t>
  </si>
  <si>
    <t>There is the right amount of people pursuing these</t>
  </si>
  <si>
    <t>There are too many people pursuing these</t>
  </si>
  <si>
    <t>Grid Summary: Do you think the right amount of people are pursuing the following types of qualification in the UK?</t>
  </si>
  <si>
    <t>Do you think the right amount of people are pursuing the following types of qualification in the UK?: University degrees</t>
  </si>
  <si>
    <t>Do you think the right amount of people are pursuing the following types of qualification in the UK?: Level 4 and 5 qualifications</t>
  </si>
  <si>
    <t>Do you think the right amount of people are pursuing the following types of qualification in the UK?: Apprenticeships</t>
  </si>
  <si>
    <t>The Government should try to incentivise people to pursue degrees and qualifications where we currently lack skills in the country</t>
  </si>
  <si>
    <t>The Government should enable people to pursue whatever degrees and qualifications they want, irrespective of whether or not we lack the skills in the country</t>
  </si>
  <si>
    <t xml:space="preserve"> Which of the following comes closest to your view?</t>
  </si>
  <si>
    <t xml:space="preserve"> The Government should do more to help people build on their skills throughout their career</t>
  </si>
  <si>
    <t xml:space="preserve"> The Government should do more to help people retrain throughout their career</t>
  </si>
  <si>
    <t xml:space="preserve"> We should put more emphasis on people who are in the middle or end of their career when talking about education</t>
  </si>
  <si>
    <t xml:space="preserve"> It is not the Government’s responsibility to help people retrain for a job if they find themselves unemployed</t>
  </si>
  <si>
    <t>To what extent do you agree or disagree with the following?: The Government should do more to help people retrain throughout their career</t>
  </si>
  <si>
    <t>To what extent do you agree or disagree with the following?: The Government should do more to help people build on their skills throughout their career</t>
  </si>
  <si>
    <t>To what extent do you agree or disagree with the following?: It is not the Government’s responsibility to help people retrain for a job if they find themselves unemployed</t>
  </si>
  <si>
    <t>To what extent do you agree or disagree with the following?: We should put more emphasis on people who are in the middle or end of their career when talking about education</t>
  </si>
  <si>
    <t xml:space="preserve"> We place too much emphasis on university degrees when many jobs could be done without one</t>
  </si>
  <si>
    <t xml:space="preserve"> The current higher education system does not cater for people with caring responsibilities</t>
  </si>
  <si>
    <t xml:space="preserve"> The current higher education system does not cater for people in employment</t>
  </si>
  <si>
    <t xml:space="preserve"> People should be able to take out a loan to study courses for their personal fulfilment, even if it is not relevant to a job</t>
  </si>
  <si>
    <t xml:space="preserve"> There is too much stigma around technical qualifications like apprenticeships</t>
  </si>
  <si>
    <t>Grid Summary: And to what extent do you agree or disagree with the following?</t>
  </si>
  <si>
    <t>And to what extent do you agree or disagree with the following?: We place too much emphasis on university degrees when many jobs could be done without one</t>
  </si>
  <si>
    <t>And to what extent do you agree or disagree with the following?: There is too much stigma around technical qualifications like apprenticeships</t>
  </si>
  <si>
    <t>And to what extent do you agree or disagree with the following?: The current higher education system does not cater for people in employment</t>
  </si>
  <si>
    <t>And to what extent do you agree or disagree with the following?: The current higher education system does not cater for people with caring responsibilities</t>
  </si>
  <si>
    <t>And to what extent do you agree or disagree with the following?: People should be able to take out a loan to study courses for their personal fulfilment, even if it is not relevant to a job</t>
  </si>
  <si>
    <t>Very unlikely</t>
  </si>
  <si>
    <t>Somewhat unlikely</t>
  </si>
  <si>
    <t>Neither likely nor unlikely</t>
  </si>
  <si>
    <t>Somewhat likely</t>
  </si>
  <si>
    <t>Very likely</t>
  </si>
  <si>
    <t xml:space="preserve"> Imagine that you were at risk of losing your job, or had lost your job, and you struggled to find employment in your industry.  How likely or unlikely would you be to retrain by pursuing a degree, certificate or diploma?</t>
  </si>
  <si>
    <t xml:space="preserve"> Imagine that you felt secure in your current job, but knew that you could get a better paid role in your industry if you undertook further formal education (such as completing a course, qualification or certificate). How likely or unlikely would you be to upskill by pursuing a degree, certificate or diploma?</t>
  </si>
  <si>
    <t xml:space="preserve"> You’ve told us that you are retired.  How likely or unlikely would you be to retrain or upskill by pursuing a degree, certificate or diploma with the hope of returning to work?</t>
  </si>
  <si>
    <t>Strongly support</t>
  </si>
  <si>
    <t>Somewhat support</t>
  </si>
  <si>
    <t>Neither support nor oppose</t>
  </si>
  <si>
    <t>Somewhat oppose</t>
  </si>
  <si>
    <t>Strongly oppose</t>
  </si>
  <si>
    <t>Total Support:</t>
  </si>
  <si>
    <t>Total Oppose:</t>
  </si>
  <si>
    <t xml:space="preserve"> The Government is considering a new way of managing student loans in the UK, called the Lifelong Loan Entitlement scheme. Under this new system, everyone in the UK would be entitled to the equivalent of four years worth of student loans, which could be used at any point in their life to cover the costs of a wide range of courses, such as university degrees but also shorter qualifications. In general do you support or oppose this proposal?</t>
  </si>
  <si>
    <t xml:space="preserve"> Thinking about the particular scenario we gave you earlier:Imagine that you were at risk of losing your job, or had lost your job, and you struggled to find employment in your industry.  How likely or unlikely would you be to retrain by pursuing a degree, certificate or diploma if you had access to a loan from the Government like this?</t>
  </si>
  <si>
    <t xml:space="preserve"> Thinking about the particular scenario we gave you earlier:Imagine that you felt secure in your current job, but knew that you could get a better paid role in your industry if you undertook further formal education (such as completing a course, qualification or certificate). How likely or unlikely would you be to upskill by pursuing a degree, certificate or diploma if you had access to a loan from the Government like this?</t>
  </si>
  <si>
    <t xml:space="preserve"> How likely or unlikely would you be to retrain or upskill by pursuing a degree, certificate or diploma with the hope of returning to work if you had access to a loan from the Government like this?</t>
  </si>
  <si>
    <t>BASE: Respondents who are in work</t>
  </si>
  <si>
    <t>I would not want to take on new debt</t>
  </si>
  <si>
    <t>I would worry about being too old to retrain</t>
  </si>
  <si>
    <t>I would worry about still not finding a job after retraining</t>
  </si>
  <si>
    <t>I would need more information</t>
  </si>
  <si>
    <t>I don’t see the value in learning something new</t>
  </si>
  <si>
    <t>Inability to combine studies with employment</t>
  </si>
  <si>
    <t>Inability to combine studies with caring responsibilities</t>
  </si>
  <si>
    <t>You said you would be unlikely to retrain or upskill with the option of taking a loan under the new Lifelong Loan Entitlement scheme. Why is that?Select all that apply</t>
  </si>
  <si>
    <t>I would much prefer committing to a full course or certificate</t>
  </si>
  <si>
    <t>I would somewhat prefer committing a full course or certificate</t>
  </si>
  <si>
    <t>No preference either way</t>
  </si>
  <si>
    <t>I would somewhat prefer completing specific modules only</t>
  </si>
  <si>
    <t>I would much prefer completing specific modules only</t>
  </si>
  <si>
    <t xml:space="preserve"> Imagine that you decided to go ahead with retraining. Would you prefer to do this by pursuing a full course or certificate, or would you rather only complete specific modules from a course?</t>
  </si>
  <si>
    <t xml:space="preserve"> Imagine that you decided to go ahead with upskilling. Would you prefer to do this by pursuing a full course or certificate, or would you rather only complete specific modules from a course?</t>
  </si>
  <si>
    <t xml:space="preserve"> Imagine that you decided to go ahead with retraining / upskilling with the hope of returning to work. Would you prefer to do this by pursuing a full course or certificate, or would you rather only complete specific modules from a course?</t>
  </si>
  <si>
    <t>Entirely in person</t>
  </si>
  <si>
    <t>Entirely remote</t>
  </si>
  <si>
    <t>Hybrid (part remote and part in-person)</t>
  </si>
  <si>
    <t>No preference</t>
  </si>
  <si>
    <t xml:space="preserve"> And if you were to retrain or upskill by returning to formal education, what would be your preferred mode of study?</t>
  </si>
  <si>
    <t>I would consider doing a course like this even if I could not get a loan to cover the costs</t>
  </si>
  <si>
    <t>I would consider doing a course like this if I could get a loan, but I would not if no loan was available</t>
  </si>
  <si>
    <t>I would not consider doing a course like this even if a loan was available</t>
  </si>
  <si>
    <t xml:space="preserve"> If you had access to a loan for the following courses, would it encourage you to do the course, or have no impact? A 2-year course that gives you a masters degree at the endPlease think about whether or not you would consider doing a course now, even if you have already completed a course like this before in your life</t>
  </si>
  <si>
    <t xml:space="preserve"> If you had access to a loan for the following courses, would it encourage you to do the course, or have no impact? A 6-month technical course which provides a certificate at the endPlease think about whether or not you would consider doing a course now, even if you have already completed a course like this before in your life</t>
  </si>
  <si>
    <t xml:space="preserve"> If you had access to a loan for the following courses, would it encourage you to do the course, or have no impact? A University Undergraduate degree, such as a BachelorsPlease think about whether or not you would consider doing a course now, even if you have already completed a course like this before in your life</t>
  </si>
  <si>
    <t>No, I think the Government should allow people to borrow for more than 4 years of full time study throughout their life</t>
  </si>
  <si>
    <t>Yes, I think 4 years is about right</t>
  </si>
  <si>
    <t>No, I think the Government should allow people to borrow for less than 4 years of full time study throughout their life</t>
  </si>
  <si>
    <t xml:space="preserve"> Do you think that the Government is right in capping the maximum amount of loan one can take to 4 years of full time study throughout their life?</t>
  </si>
  <si>
    <t>Younger people, who will be able to use these skills for more time as they have longer left in their career</t>
  </si>
  <si>
    <t>Older people, who may otherwise retire early because they feel like they do not have the necessary skills for today’s jobs</t>
  </si>
  <si>
    <t>Neither of the above should be a priority</t>
  </si>
  <si>
    <t xml:space="preserve"> In your view, which of the following groups makes the most sense for the Government to prioritise with schemes for retraining and upskilling?</t>
  </si>
  <si>
    <t xml:space="preserve"> The ability to get the courses or modules recognised internationally</t>
  </si>
  <si>
    <t xml:space="preserve"> The ability to obtain a loan to cover living expenses</t>
  </si>
  <si>
    <t xml:space="preserve"> Additional support to find employment after a course is completed</t>
  </si>
  <si>
    <t xml:space="preserve"> A way to know that courses are of high quality</t>
  </si>
  <si>
    <t xml:space="preserve"> The ability to access the loan throughout your life up to retirement</t>
  </si>
  <si>
    <t xml:space="preserve"> The ability to fit the learning around other commitments (e.g. caring or work)</t>
  </si>
  <si>
    <t>Very unimportant</t>
  </si>
  <si>
    <t>Somewhat unimportant</t>
  </si>
  <si>
    <t>Neither important nor unimportant</t>
  </si>
  <si>
    <t>Somewhat important</t>
  </si>
  <si>
    <t>Very important</t>
  </si>
  <si>
    <t>Grid Summary: How important or unimportant do you think the following would be for the Lifelong Loan Entitlement scheme to be successful?</t>
  </si>
  <si>
    <t>How important or unimportant do you think the following would be for the Lifelong Loan Entitlement scheme to be successful?: The ability to get the courses or modules recognised internationally</t>
  </si>
  <si>
    <t>How important or unimportant do you think the following would be for the Lifelong Loan Entitlement scheme to be successful?: The ability to obtain a loan to cover living expenses</t>
  </si>
  <si>
    <t>How important or unimportant do you think the following would be for the Lifelong Loan Entitlement scheme to be successful?: Additional support to find employment after a course is completed</t>
  </si>
  <si>
    <t>How important or unimportant do you think the following would be for the Lifelong Loan Entitlement scheme to be successful?: A way to know that courses are of high quality</t>
  </si>
  <si>
    <t>How important or unimportant do you think the following would be for the Lifelong Loan Entitlement scheme to be successful?: The ability to access the loan throughout your life up to retirement</t>
  </si>
  <si>
    <t>How important or unimportant do you think the following would be for the Lifelong Loan Entitlement scheme to be successful?: The ability to fit the learning around other commitments (e.g. caring or work)</t>
  </si>
  <si>
    <t>How the loan would be repaid</t>
  </si>
  <si>
    <t>Details on the interest rates of this loan</t>
  </si>
  <si>
    <t>Whether the course is in-person, remote or a mixture of both</t>
  </si>
  <si>
    <t>How much time commitment the various courses and modules on offer require</t>
  </si>
  <si>
    <t>The kind of jobs that people who take these courses tend to do</t>
  </si>
  <si>
    <t>The employment statistics for the courses and modules on offer</t>
  </si>
  <si>
    <t>Information on the sort of organisations offering the courses and modules</t>
  </si>
  <si>
    <t>Whether I’d have access to facilities while completing this course (e.g. library, computer rooms etc.)</t>
  </si>
  <si>
    <t>Whether the qualification would be recognised internationally</t>
  </si>
  <si>
    <t>Whether previous student loans I already took would count against my entitlement (i.e. would I be able to borrow less if I already have a student loan)</t>
  </si>
  <si>
    <t>What pieces of information would be most useful in deciding whether or not you would like to retrain or upskill under the new Lifelong Loan Entitlement scheme?Select all that apply</t>
  </si>
  <si>
    <t>BASE: Respondents who are more likely to change industry than stay</t>
  </si>
  <si>
    <t>No, I don’t think the LLE scheme should restrict access to loans based on skill gaps</t>
  </si>
  <si>
    <t>Yes, I think the LLE scheme should restrict access to loans based on skill gaps</t>
  </si>
  <si>
    <t xml:space="preserve"> Do you think the new proposed Lifelong Loan Entitlement scheme should have restrictions on the qualifications people could take a loan for based on skill gaps (i.e. jobs and industries where the country struggles to find employees with the right skillset)?</t>
  </si>
  <si>
    <t>Yes, maintenance loans should be based on the financial circumstances of the person completing the course</t>
  </si>
  <si>
    <t>No, anyone should be able to obtain a maintenance loan irrespective of their financial circumstances</t>
  </si>
  <si>
    <t xml:space="preserve"> If the newly proposed Lifelong Loan Entitlement scheme enabled people to obtain a loan to cover living expenses (maintenance loans), do you think this should be based on the financial circumstances of the person completing the course?</t>
  </si>
  <si>
    <t>Personal income</t>
  </si>
  <si>
    <t>Whether they have dependants</t>
  </si>
  <si>
    <t>Spouse/Partner’s income</t>
  </si>
  <si>
    <t>Their tenure (whether they own their home, are renting etc)</t>
  </si>
  <si>
    <t>If the loans were to be based on someone’s financial circumstances, which of the following do you think should be taken into account to assess this in the case of an adult wishing to upskill or retrain?Select all that apply</t>
  </si>
  <si>
    <t>Full Results</t>
  </si>
  <si>
    <t>BASE: Respondents who are more likely to stay than change industry</t>
  </si>
  <si>
    <t>BASE: Respondents who are in work, temporarily out of work and students</t>
  </si>
  <si>
    <t>BASE: Respondents who are retired</t>
  </si>
  <si>
    <t>BASE: Respondents who would be unlikely to retrain or upskill</t>
  </si>
  <si>
    <t>BASE: Respondents who answered one of the scenarios</t>
  </si>
  <si>
    <t>BASE: Respondents who are in work and have not retrained for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</si>
</sst>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color rgb="FF000000"/>
      <name val="Calibri"/>
      <family val="2"/>
    </font>
    <font>
      <b/>
      <i/>
      <sz val="11"/>
      <color rgb="FF000000"/>
      <name val="Calibri"/>
      <family val="2"/>
      <scheme val="minor"/>
    </font>
    <font>
      <b/>
      <i/>
      <sz val="11"/>
      <color rgb="FF000000"/>
      <name val="Calibri"/>
      <family val="2"/>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s>
  <cellStyleXfs count="1">
    <xf numFmtId="0" fontId="0" fillId="0" borderId="0"/>
  </cellStyleXfs>
  <cellXfs count="36">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12" fillId="0" borderId="0" xfId="0" applyFont="1"/>
    <xf numFmtId="0" fontId="12" fillId="0" borderId="4" xfId="0" applyFont="1" applyBorder="1"/>
    <xf numFmtId="0" fontId="0" fillId="0" borderId="4" xfId="0" applyBorder="1"/>
    <xf numFmtId="0" fontId="13" fillId="0" borderId="0" xfId="0" applyFont="1"/>
    <xf numFmtId="0" fontId="1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1.bin"/></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2012</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G84"/>
  <sheetViews>
    <sheetView showGridLines="0" topLeftCell="A52" workbookViewId="0">
      <selection activeCell="F81" sqref="F81"/>
    </sheetView>
  </sheetViews>
  <sheetFormatPr defaultColWidth="10.90625" defaultRowHeight="14.5" x14ac:dyDescent="0.35"/>
  <cols>
    <col min="4" max="4" width="100.7265625" customWidth="1"/>
    <col min="5" max="5" width="20.7265625" customWidth="1"/>
  </cols>
  <sheetData>
    <row r="2" spans="3:7" ht="40" customHeight="1" x14ac:dyDescent="0.35">
      <c r="D2" s="1" t="s">
        <v>11</v>
      </c>
    </row>
    <row r="6" spans="3:7" x14ac:dyDescent="0.35">
      <c r="D6" s="8" t="str">
        <f>HYPERLINK("#'Full Results'!A1", "Full Results")</f>
        <v>Full Results</v>
      </c>
    </row>
    <row r="8" spans="3:7" x14ac:dyDescent="0.35">
      <c r="D8" s="6" t="s">
        <v>12</v>
      </c>
      <c r="E8" s="6" t="s">
        <v>13</v>
      </c>
      <c r="F8" s="6" t="s">
        <v>14</v>
      </c>
      <c r="G8" s="6"/>
    </row>
    <row r="9" spans="3:7" x14ac:dyDescent="0.35">
      <c r="C9">
        <v>1</v>
      </c>
      <c r="D9" s="8" t="str">
        <f>HYPERLINK("#'Table 1'!A1", " Have you ever taken a student finance loan in the UK (e.g to pursue a degree, certificate or diploma, or to cover the cost of living while studying)")</f>
        <v xml:space="preserve"> Have you ever taken a student finance loan in the UK (e.g to pursue a degree, certificate or diploma, or to cover the cost of living while studying)</v>
      </c>
      <c r="E9" s="14" t="str">
        <f>HYPERLINK("#'Full Results'!A11", "11")</f>
        <v>11</v>
      </c>
      <c r="F9" t="s">
        <v>103</v>
      </c>
    </row>
    <row r="10" spans="3:7" x14ac:dyDescent="0.35">
      <c r="C10">
        <v>2</v>
      </c>
      <c r="D10" s="8" t="str">
        <f>HYPERLINK("#'Table 2'!A1", " How would you rate your understanding of student loans for higher education courses in the UK?")</f>
        <v xml:space="preserve"> How would you rate your understanding of student loans for higher education courses in the UK?</v>
      </c>
      <c r="E10" s="14" t="str">
        <f>HYPERLINK("#'Full Results'!A17", "17")</f>
        <v>17</v>
      </c>
      <c r="F10" t="s">
        <v>103</v>
      </c>
    </row>
    <row r="11" spans="3:7" x14ac:dyDescent="0.35">
      <c r="C11">
        <v>3</v>
      </c>
      <c r="D11" s="8" t="str">
        <f>HYPERLINK("#'Table 3'!A1", " And which of the following comes closest to your view?")</f>
        <v xml:space="preserve"> And which of the following comes closest to your view?</v>
      </c>
      <c r="E11" s="14" t="str">
        <f>HYPERLINK("#'Full Results'!A24", "24")</f>
        <v>24</v>
      </c>
      <c r="F11" t="s">
        <v>270</v>
      </c>
    </row>
    <row r="12" spans="3:7" x14ac:dyDescent="0.35">
      <c r="C12">
        <v>4</v>
      </c>
      <c r="D12" s="8" t="str">
        <f>HYPERLINK("#'Table 4'!A1", "You said you are more likely to stay in your industry until the end of your career than change industry. Why is that?Select all that apply")</f>
        <v>You said you are more likely to stay in your industry until the end of your career than change industry. Why is that?Select all that apply</v>
      </c>
      <c r="E12" s="14" t="str">
        <f>HYPERLINK("#'Full Results'!A30", "30")</f>
        <v>30</v>
      </c>
      <c r="F12" s="31" t="s">
        <v>348</v>
      </c>
      <c r="G12" s="31"/>
    </row>
    <row r="13" spans="3:7" x14ac:dyDescent="0.35">
      <c r="C13">
        <v>5</v>
      </c>
      <c r="D13" s="8" t="str">
        <f>HYPERLINK("#'Table 5'!A1", "You said you are more likely to change industry over the course of your career than stay in the one you are currently in. Why is that?Select all that apply")</f>
        <v>You said you are more likely to change industry over the course of your career than stay in the one you are currently in. Why is that?Select all that apply</v>
      </c>
      <c r="E13" s="14" t="str">
        <f>HYPERLINK("#'Full Results'!A42", "42")</f>
        <v>42</v>
      </c>
      <c r="F13" s="31" t="s">
        <v>335</v>
      </c>
      <c r="G13" s="31"/>
    </row>
    <row r="14" spans="3:7" x14ac:dyDescent="0.35">
      <c r="C14">
        <v>6</v>
      </c>
      <c r="D14" s="8" t="str">
        <f>HYPERLINK("#'Table 6'!A1", " And how confident or unconfident are you that you will be able to stay in employment throughout your career without returning to formal education?")</f>
        <v xml:space="preserve"> And how confident or unconfident are you that you will be able to stay in employment throughout your career without returning to formal education?</v>
      </c>
      <c r="E14" s="14" t="str">
        <f>HYPERLINK("#'Full Results'!A54", "54")</f>
        <v>54</v>
      </c>
      <c r="F14" s="31" t="s">
        <v>349</v>
      </c>
      <c r="G14" s="31"/>
    </row>
    <row r="15" spans="3:7" x14ac:dyDescent="0.35">
      <c r="C15">
        <v>7</v>
      </c>
      <c r="D15" s="8" t="str">
        <f>HYPERLINK("#'Table 7'!A1", " Has your job offered you any formal training in the last 12 months (by which we mean a day or more of training delivered by an external party)")</f>
        <v xml:space="preserve"> Has your job offered you any formal training in the last 12 months (by which we mean a day or more of training delivered by an external party)</v>
      </c>
      <c r="E15" s="14" t="str">
        <f>HYPERLINK("#'Full Results'!A66", "66")</f>
        <v>66</v>
      </c>
      <c r="F15" s="31" t="s">
        <v>270</v>
      </c>
      <c r="G15" s="31"/>
    </row>
    <row r="16" spans="3:7" x14ac:dyDescent="0.35">
      <c r="C16">
        <v>8</v>
      </c>
      <c r="D16" s="8" t="str">
        <f>HYPERLINK("#'Table 8'!A1", " And when was the last time you undertook formal training while in work?")</f>
        <v xml:space="preserve"> And when was the last time you undertook formal training while in work?</v>
      </c>
      <c r="E16" s="14" t="str">
        <f>HYPERLINK("#'Full Results'!A71", "71")</f>
        <v>71</v>
      </c>
      <c r="F16" s="31" t="s">
        <v>270</v>
      </c>
      <c r="G16" s="31"/>
    </row>
    <row r="17" spans="3:7" x14ac:dyDescent="0.35">
      <c r="C17">
        <v>9</v>
      </c>
      <c r="D17" s="8" t="str">
        <f>HYPERLINK("#'Table 9'!A1", " Have you ever considered retraining for a job by completing a new qualification, certificate or degree?")</f>
        <v xml:space="preserve"> Have you ever considered retraining for a job by completing a new qualification, certificate or degree?</v>
      </c>
      <c r="E17" s="14" t="str">
        <f>HYPERLINK("#'Full Results'!A82", "82")</f>
        <v>82</v>
      </c>
      <c r="F17" s="31" t="s">
        <v>270</v>
      </c>
      <c r="G17" s="31"/>
    </row>
    <row r="18" spans="3:7" x14ac:dyDescent="0.35">
      <c r="C18">
        <v>10</v>
      </c>
      <c r="D18" s="8" t="str">
        <f>HYPERLINK("#'Table 10'!A1", "You said you have not previously considered retraining for a job, or you have but ended up not doing it. Why is it that you have not ended up doing it?Please select all that apply")</f>
        <v>You said you have not previously considered retraining for a job, or you have but ended up not doing it. Why is it that you have not ended up doing it?Please select all that apply</v>
      </c>
      <c r="E18" s="14" t="str">
        <f>HYPERLINK("#'Full Results'!A88", "88")</f>
        <v>88</v>
      </c>
      <c r="F18" s="31" t="s">
        <v>353</v>
      </c>
      <c r="G18" s="31"/>
    </row>
    <row r="19" spans="3:7" x14ac:dyDescent="0.35">
      <c r="C19">
        <v>11</v>
      </c>
      <c r="D19" s="8" t="str">
        <f>HYPERLINK("#'Table 11'!A1", "Grid Summary: To what extent do you agree or disagree with the following?")</f>
        <v>Grid Summary: To what extent do you agree or disagree with the following?</v>
      </c>
      <c r="E19" s="7"/>
      <c r="F19" t="s">
        <v>103</v>
      </c>
    </row>
    <row r="20" spans="3:7" x14ac:dyDescent="0.35">
      <c r="C20">
        <v>12</v>
      </c>
      <c r="D20" s="8" t="str">
        <f>HYPERLINK("#'Table 12'!A1", "To what extent do you agree or disagree with the following?: Offering formal training beyond the basic functions of a job has a positive effect on people’s performance at work")</f>
        <v>To what extent do you agree or disagree with the following?: Offering formal training beyond the basic functions of a job has a positive effect on people’s performance at work</v>
      </c>
      <c r="E20" s="14" t="str">
        <f>HYPERLINK("#'Full Results'!A104", "104")</f>
        <v>104</v>
      </c>
      <c r="F20" t="s">
        <v>103</v>
      </c>
    </row>
    <row r="21" spans="3:7" x14ac:dyDescent="0.35">
      <c r="C21">
        <v>13</v>
      </c>
      <c r="D21" s="8" t="str">
        <f>HYPERLINK("#'Table 13'!A1", "To what extent do you agree or disagree with the following?: Getting formal training can greatly increase the chances of finding a job for those who are unemployed or at risk of redundancy")</f>
        <v>To what extent do you agree or disagree with the following?: Getting formal training can greatly increase the chances of finding a job for those who are unemployed or at risk of redundancy</v>
      </c>
      <c r="E21" s="14" t="str">
        <f>HYPERLINK("#'Full Results'!A116", "116")</f>
        <v>116</v>
      </c>
      <c r="F21" t="s">
        <v>103</v>
      </c>
    </row>
    <row r="22" spans="3:7" x14ac:dyDescent="0.35">
      <c r="C22">
        <v>14</v>
      </c>
      <c r="D22" s="8" t="str">
        <f>HYPERLINK("#'Table 14'!A1", "To what extent do you agree or disagree with the following?: Employers today are not doing enough to provide on-the-job training")</f>
        <v>To what extent do you agree or disagree with the following?: Employers today are not doing enough to provide on-the-job training</v>
      </c>
      <c r="E22" s="14" t="str">
        <f>HYPERLINK("#'Full Results'!A128", "128")</f>
        <v>128</v>
      </c>
      <c r="F22" t="s">
        <v>103</v>
      </c>
    </row>
    <row r="23" spans="3:7" x14ac:dyDescent="0.35">
      <c r="C23">
        <v>15</v>
      </c>
      <c r="D23" s="8" t="str">
        <f>HYPERLINK("#'Table 15'!A1", "To what extent do you agree or disagree with the following?: The Government should only expect people to be willing to retrain if they are guaranteed employment afterwards")</f>
        <v>To what extent do you agree or disagree with the following?: The Government should only expect people to be willing to retrain if they are guaranteed employment afterwards</v>
      </c>
      <c r="E23" s="14" t="str">
        <f>HYPERLINK("#'Full Results'!A140", "140")</f>
        <v>140</v>
      </c>
      <c r="F23" t="s">
        <v>103</v>
      </c>
    </row>
    <row r="24" spans="3:7" x14ac:dyDescent="0.35">
      <c r="C24">
        <v>16</v>
      </c>
      <c r="D24" s="8" t="str">
        <f>HYPERLINK("#'Table 16'!A1", "To what extent do you agree or disagree with the following?: It is the responsibility of employers to allow employees to upskill and gain new qualifications through their work.")</f>
        <v>To what extent do you agree or disagree with the following?: It is the responsibility of employers to allow employees to upskill and gain new qualifications through their work.</v>
      </c>
      <c r="E24" s="14" t="str">
        <f>HYPERLINK("#'Full Results'!A152", "152")</f>
        <v>152</v>
      </c>
      <c r="F24" t="s">
        <v>103</v>
      </c>
    </row>
    <row r="25" spans="3:7" x14ac:dyDescent="0.35">
      <c r="C25">
        <v>17</v>
      </c>
      <c r="D25" s="8" t="str">
        <f>HYPERLINK("#'Table 17'!A1", "Grid Summary: To what extent do you agree or disagree with the following?")</f>
        <v>Grid Summary: To what extent do you agree or disagree with the following?</v>
      </c>
      <c r="E25" s="7"/>
      <c r="F25" t="s">
        <v>103</v>
      </c>
    </row>
    <row r="26" spans="3:7" x14ac:dyDescent="0.35">
      <c r="C26">
        <v>18</v>
      </c>
      <c r="D26" s="8" t="str">
        <f>HYPERLINK("#'Table 18'!A1", "To what extent do you agree or disagree with the following?: It is not fair to expect people to retrain if they are passionate about their job")</f>
        <v>To what extent do you agree or disagree with the following?: It is not fair to expect people to retrain if they are passionate about their job</v>
      </c>
      <c r="E26" s="14" t="str">
        <f>HYPERLINK("#'Full Results'!A164", "164")</f>
        <v>164</v>
      </c>
      <c r="F26" t="s">
        <v>103</v>
      </c>
    </row>
    <row r="27" spans="3:7" x14ac:dyDescent="0.35">
      <c r="C27">
        <v>19</v>
      </c>
      <c r="D27" s="8" t="str">
        <f>HYPERLINK("#'Table 19'!A1", "To what extent do you agree or disagree with the following?: Today’s economy makes the ability to retrain more important than ever before")</f>
        <v>To what extent do you agree or disagree with the following?: Today’s economy makes the ability to retrain more important than ever before</v>
      </c>
      <c r="E27" s="14" t="str">
        <f>HYPERLINK("#'Full Results'!A176", "176")</f>
        <v>176</v>
      </c>
      <c r="F27" t="s">
        <v>103</v>
      </c>
    </row>
    <row r="28" spans="3:7" x14ac:dyDescent="0.35">
      <c r="C28">
        <v>20</v>
      </c>
      <c r="D28" s="8" t="str">
        <f>HYPERLINK("#'Table 20'!A1", "To what extent do you agree or disagree with the following?: Offering more routes to formal training will help people adapt to longer careers")</f>
        <v>To what extent do you agree or disagree with the following?: Offering more routes to formal training will help people adapt to longer careers</v>
      </c>
      <c r="E28" s="14" t="str">
        <f>HYPERLINK("#'Full Results'!A188", "188")</f>
        <v>188</v>
      </c>
      <c r="F28" t="s">
        <v>103</v>
      </c>
    </row>
    <row r="29" spans="3:7" x14ac:dyDescent="0.35">
      <c r="C29">
        <v>21</v>
      </c>
      <c r="D29" s="8" t="str">
        <f>HYPERLINK("#'Table 21'!A1", "To what extent do you agree or disagree with the following?: The Government should do more to protect declining industries before encouraging people to retrain")</f>
        <v>To what extent do you agree or disagree with the following?: The Government should do more to protect declining industries before encouraging people to retrain</v>
      </c>
      <c r="E29" s="14" t="str">
        <f>HYPERLINK("#'Full Results'!A200", "200")</f>
        <v>200</v>
      </c>
      <c r="F29" t="s">
        <v>103</v>
      </c>
    </row>
    <row r="30" spans="3:7" x14ac:dyDescent="0.35">
      <c r="C30">
        <v>22</v>
      </c>
      <c r="D30" s="8" t="str">
        <f>HYPERLINK("#'Table 22'!A1", "Grid Summary: To what extent would you say you understand what the following levels of qualification mean?")</f>
        <v>Grid Summary: To what extent would you say you understand what the following levels of qualification mean?</v>
      </c>
      <c r="E30" s="7"/>
      <c r="F30" t="s">
        <v>103</v>
      </c>
    </row>
    <row r="31" spans="3:7" x14ac:dyDescent="0.35">
      <c r="C31">
        <v>23</v>
      </c>
      <c r="D31" s="8" t="str">
        <f>HYPERLINK("#'Table 23'!A1", "To what extent would you say you understand what the following levels of qualification mean?: A-level")</f>
        <v>To what extent would you say you understand what the following levels of qualification mean?: A-level</v>
      </c>
      <c r="E31" s="14" t="str">
        <f>HYPERLINK("#'Full Results'!A212", "212")</f>
        <v>212</v>
      </c>
      <c r="F31" t="s">
        <v>103</v>
      </c>
    </row>
    <row r="32" spans="3:7" x14ac:dyDescent="0.35">
      <c r="C32">
        <v>24</v>
      </c>
      <c r="D32" s="8" t="str">
        <f>HYPERLINK("#'Table 24'!A1", "To what extent would you say you understand what the following levels of qualification mean?: T-level")</f>
        <v>To what extent would you say you understand what the following levels of qualification mean?: T-level</v>
      </c>
      <c r="E32" s="14" t="str">
        <f>HYPERLINK("#'Full Results'!A219", "219")</f>
        <v>219</v>
      </c>
      <c r="F32" t="s">
        <v>103</v>
      </c>
    </row>
    <row r="33" spans="3:6" x14ac:dyDescent="0.35">
      <c r="C33">
        <v>25</v>
      </c>
      <c r="D33" s="8" t="str">
        <f>HYPERLINK("#'Table 25'!A1", "To what extent would you say you understand what the following levels of qualification mean?: H-level")</f>
        <v>To what extent would you say you understand what the following levels of qualification mean?: H-level</v>
      </c>
      <c r="E33" s="14" t="str">
        <f>HYPERLINK("#'Full Results'!A226", "226")</f>
        <v>226</v>
      </c>
      <c r="F33" t="s">
        <v>103</v>
      </c>
    </row>
    <row r="34" spans="3:6" x14ac:dyDescent="0.35">
      <c r="C34">
        <v>26</v>
      </c>
      <c r="D34" s="8" t="str">
        <f>HYPERLINK("#'Table 26'!A1", "To what extent would you say you understand what the following levels of qualification mean?: BTEC")</f>
        <v>To what extent would you say you understand what the following levels of qualification mean?: BTEC</v>
      </c>
      <c r="E34" s="14" t="str">
        <f>HYPERLINK("#'Full Results'!A233", "233")</f>
        <v>233</v>
      </c>
      <c r="F34" t="s">
        <v>103</v>
      </c>
    </row>
    <row r="35" spans="3:6" x14ac:dyDescent="0.35">
      <c r="C35">
        <v>27</v>
      </c>
      <c r="D35" s="8" t="str">
        <f>HYPERLINK("#'Table 27'!A1", "To what extent would you say you understand what the following levels of qualification mean?: Apprenticeship")</f>
        <v>To what extent would you say you understand what the following levels of qualification mean?: Apprenticeship</v>
      </c>
      <c r="E35" s="14" t="str">
        <f>HYPERLINK("#'Full Results'!A240", "240")</f>
        <v>240</v>
      </c>
      <c r="F35" t="s">
        <v>103</v>
      </c>
    </row>
    <row r="36" spans="3:6" x14ac:dyDescent="0.35">
      <c r="C36">
        <v>28</v>
      </c>
      <c r="D36" s="8" t="str">
        <f>HYPERLINK("#'Table 28'!A1", "To what extent would you say you understand what the following levels of qualification mean?: Bachelors degree")</f>
        <v>To what extent would you say you understand what the following levels of qualification mean?: Bachelors degree</v>
      </c>
      <c r="E36" s="14" t="str">
        <f>HYPERLINK("#'Full Results'!A247", "247")</f>
        <v>247</v>
      </c>
      <c r="F36" t="s">
        <v>103</v>
      </c>
    </row>
    <row r="37" spans="3:6" x14ac:dyDescent="0.35">
      <c r="C37">
        <v>29</v>
      </c>
      <c r="D37" s="8" t="str">
        <f>HYPERLINK("#'Table 29'!A1", "To what extent would you say you understand what the following levels of qualification mean?: Foundation degree")</f>
        <v>To what extent would you say you understand what the following levels of qualification mean?: Foundation degree</v>
      </c>
      <c r="E37" s="14" t="str">
        <f>HYPERLINK("#'Full Results'!A254", "254")</f>
        <v>254</v>
      </c>
      <c r="F37" t="s">
        <v>103</v>
      </c>
    </row>
    <row r="38" spans="3:6" x14ac:dyDescent="0.35">
      <c r="C38">
        <v>30</v>
      </c>
      <c r="D38" s="8" t="str">
        <f>HYPERLINK("#'Table 30'!A1", "To what extent would you say you understand what the following levels of qualification mean?: Higher National Diploma")</f>
        <v>To what extent would you say you understand what the following levels of qualification mean?: Higher National Diploma</v>
      </c>
      <c r="E38" s="14" t="str">
        <f>HYPERLINK("#'Full Results'!A261", "261")</f>
        <v>261</v>
      </c>
      <c r="F38" t="s">
        <v>103</v>
      </c>
    </row>
    <row r="39" spans="3:6" x14ac:dyDescent="0.35">
      <c r="C39">
        <v>31</v>
      </c>
      <c r="D39" s="8" t="str">
        <f>HYPERLINK("#'Table 31'!A1", "To what extent would you say you understand what the following levels of qualification mean?: Diploma of Higher Education")</f>
        <v>To what extent would you say you understand what the following levels of qualification mean?: Diploma of Higher Education</v>
      </c>
      <c r="E39" s="14" t="str">
        <f>HYPERLINK("#'Full Results'!A268", "268")</f>
        <v>268</v>
      </c>
      <c r="F39" t="s">
        <v>103</v>
      </c>
    </row>
    <row r="40" spans="3:6" x14ac:dyDescent="0.35">
      <c r="C40">
        <v>32</v>
      </c>
      <c r="D40" s="8" t="str">
        <f>HYPERLINK("#'Table 32'!A1", "To what extent would you say you understand what the following levels of qualification mean?: National Vocational Qualification")</f>
        <v>To what extent would you say you understand what the following levels of qualification mean?: National Vocational Qualification</v>
      </c>
      <c r="E40" s="14" t="str">
        <f>HYPERLINK("#'Full Results'!A275", "275")</f>
        <v>275</v>
      </c>
      <c r="F40" t="s">
        <v>103</v>
      </c>
    </row>
    <row r="41" spans="3:6" x14ac:dyDescent="0.35">
      <c r="C41">
        <v>33</v>
      </c>
      <c r="D41" s="8" t="str">
        <f>HYPERLINK("#'Table 33'!A1", "Grid Summary: Do you think the right amount of people are pursuing the following types of qualification in the UK?")</f>
        <v>Grid Summary: Do you think the right amount of people are pursuing the following types of qualification in the UK?</v>
      </c>
      <c r="E41" s="7"/>
      <c r="F41" t="s">
        <v>103</v>
      </c>
    </row>
    <row r="42" spans="3:6" x14ac:dyDescent="0.35">
      <c r="C42">
        <v>34</v>
      </c>
      <c r="D42" s="8" t="str">
        <f>HYPERLINK("#'Table 34'!A1", "Do you think the right amount of people are pursuing the following types of qualification in the UK?: University degrees")</f>
        <v>Do you think the right amount of people are pursuing the following types of qualification in the UK?: University degrees</v>
      </c>
      <c r="E42" s="14" t="str">
        <f>HYPERLINK("#'Full Results'!A282", "282")</f>
        <v>282</v>
      </c>
      <c r="F42" t="s">
        <v>103</v>
      </c>
    </row>
    <row r="43" spans="3:6" x14ac:dyDescent="0.35">
      <c r="C43">
        <v>35</v>
      </c>
      <c r="D43" s="8" t="str">
        <f>HYPERLINK("#'Table 35'!A1", "Do you think the right amount of people are pursuing the following types of qualification in the UK?: Level 4 and 5 qualifications")</f>
        <v>Do you think the right amount of people are pursuing the following types of qualification in the UK?: Level 4 and 5 qualifications</v>
      </c>
      <c r="E43" s="14" t="str">
        <f>HYPERLINK("#'Full Results'!A289", "289")</f>
        <v>289</v>
      </c>
      <c r="F43" t="s">
        <v>103</v>
      </c>
    </row>
    <row r="44" spans="3:6" x14ac:dyDescent="0.35">
      <c r="C44">
        <v>36</v>
      </c>
      <c r="D44" s="8" t="str">
        <f>HYPERLINK("#'Table 36'!A1", "Do you think the right amount of people are pursuing the following types of qualification in the UK?: Apprenticeships")</f>
        <v>Do you think the right amount of people are pursuing the following types of qualification in the UK?: Apprenticeships</v>
      </c>
      <c r="E44" s="14" t="str">
        <f>HYPERLINK("#'Full Results'!A296", "296")</f>
        <v>296</v>
      </c>
      <c r="F44" t="s">
        <v>103</v>
      </c>
    </row>
    <row r="45" spans="3:6" x14ac:dyDescent="0.35">
      <c r="C45">
        <v>37</v>
      </c>
      <c r="D45" s="8" t="str">
        <f>HYPERLINK("#'Table 37'!A1", " Which of the following comes closest to your view?")</f>
        <v xml:space="preserve"> Which of the following comes closest to your view?</v>
      </c>
      <c r="E45" s="14" t="str">
        <f>HYPERLINK("#'Full Results'!A303", "303")</f>
        <v>303</v>
      </c>
      <c r="F45" t="s">
        <v>103</v>
      </c>
    </row>
    <row r="46" spans="3:6" x14ac:dyDescent="0.35">
      <c r="C46">
        <v>38</v>
      </c>
      <c r="D46" s="8" t="str">
        <f>HYPERLINK("#'Table 38'!A1", "Grid Summary: To what extent do you agree or disagree with the following?")</f>
        <v>Grid Summary: To what extent do you agree or disagree with the following?</v>
      </c>
      <c r="E46" s="7"/>
      <c r="F46" t="s">
        <v>103</v>
      </c>
    </row>
    <row r="47" spans="3:6" x14ac:dyDescent="0.35">
      <c r="C47">
        <v>39</v>
      </c>
      <c r="D47" s="8" t="str">
        <f>HYPERLINK("#'Table 39'!A1", "To what extent do you agree or disagree with the following?: The Government should do more to help people retrain throughout their career")</f>
        <v>To what extent do you agree or disagree with the following?: The Government should do more to help people retrain throughout their career</v>
      </c>
      <c r="E47" s="14" t="str">
        <f>HYPERLINK("#'Full Results'!A309", "309")</f>
        <v>309</v>
      </c>
      <c r="F47" t="s">
        <v>103</v>
      </c>
    </row>
    <row r="48" spans="3:6" x14ac:dyDescent="0.35">
      <c r="C48">
        <v>40</v>
      </c>
      <c r="D48" s="8" t="str">
        <f>HYPERLINK("#'Table 40'!A1", "To what extent do you agree or disagree with the following?: The Government should do more to help people build on their skills throughout their career")</f>
        <v>To what extent do you agree or disagree with the following?: The Government should do more to help people build on their skills throughout their career</v>
      </c>
      <c r="E48" s="14" t="str">
        <f>HYPERLINK("#'Full Results'!A321", "321")</f>
        <v>321</v>
      </c>
      <c r="F48" t="s">
        <v>103</v>
      </c>
    </row>
    <row r="49" spans="3:7" x14ac:dyDescent="0.35">
      <c r="C49">
        <v>41</v>
      </c>
      <c r="D49" s="8" t="str">
        <f>HYPERLINK("#'Table 41'!A1", "To what extent do you agree or disagree with the following?: It is not the Government’s responsibility to help people retrain for a job if they find themselves unemployed")</f>
        <v>To what extent do you agree or disagree with the following?: It is not the Government’s responsibility to help people retrain for a job if they find themselves unemployed</v>
      </c>
      <c r="E49" s="14" t="str">
        <f>HYPERLINK("#'Full Results'!A333", "333")</f>
        <v>333</v>
      </c>
      <c r="F49" t="s">
        <v>103</v>
      </c>
    </row>
    <row r="50" spans="3:7" x14ac:dyDescent="0.35">
      <c r="C50">
        <v>42</v>
      </c>
      <c r="D50" s="8" t="str">
        <f>HYPERLINK("#'Table 42'!A1", "To what extent do you agree or disagree with the following?: We should put more emphasis on people who are in the middle or end of their career when talking about education")</f>
        <v>To what extent do you agree or disagree with the following?: We should put more emphasis on people who are in the middle or end of their career when talking about education</v>
      </c>
      <c r="E50" s="14" t="str">
        <f>HYPERLINK("#'Full Results'!A345", "345")</f>
        <v>345</v>
      </c>
      <c r="F50" t="s">
        <v>103</v>
      </c>
    </row>
    <row r="51" spans="3:7" x14ac:dyDescent="0.35">
      <c r="C51">
        <v>43</v>
      </c>
      <c r="D51" s="8" t="str">
        <f>HYPERLINK("#'Table 43'!A1", "Grid Summary: And to what extent do you agree or disagree with the following?")</f>
        <v>Grid Summary: And to what extent do you agree or disagree with the following?</v>
      </c>
      <c r="E51" s="7"/>
      <c r="F51" t="s">
        <v>103</v>
      </c>
    </row>
    <row r="52" spans="3:7" x14ac:dyDescent="0.35">
      <c r="C52">
        <v>44</v>
      </c>
      <c r="D52" s="8" t="str">
        <f>HYPERLINK("#'Table 44'!A1", "And to what extent do you agree or disagree with the following?: We place too much emphasis on university degrees when many jobs could be done without one")</f>
        <v>And to what extent do you agree or disagree with the following?: We place too much emphasis on university degrees when many jobs could be done without one</v>
      </c>
      <c r="E52" s="14" t="str">
        <f>HYPERLINK("#'Full Results'!A357", "357")</f>
        <v>357</v>
      </c>
      <c r="F52" t="s">
        <v>103</v>
      </c>
    </row>
    <row r="53" spans="3:7" x14ac:dyDescent="0.35">
      <c r="C53">
        <v>45</v>
      </c>
      <c r="D53" s="8" t="str">
        <f>HYPERLINK("#'Table 45'!A1", "And to what extent do you agree or disagree with the following?: There is too much stigma around technical qualifications like apprenticeships")</f>
        <v>And to what extent do you agree or disagree with the following?: There is too much stigma around technical qualifications like apprenticeships</v>
      </c>
      <c r="E53" s="14" t="str">
        <f>HYPERLINK("#'Full Results'!A369", "369")</f>
        <v>369</v>
      </c>
      <c r="F53" t="s">
        <v>103</v>
      </c>
    </row>
    <row r="54" spans="3:7" x14ac:dyDescent="0.35">
      <c r="C54">
        <v>46</v>
      </c>
      <c r="D54" s="8" t="str">
        <f>HYPERLINK("#'Table 46'!A1", "And to what extent do you agree or disagree with the following?: The current higher education system does not cater for people in employment")</f>
        <v>And to what extent do you agree or disagree with the following?: The current higher education system does not cater for people in employment</v>
      </c>
      <c r="E54" s="14" t="str">
        <f>HYPERLINK("#'Full Results'!A381", "381")</f>
        <v>381</v>
      </c>
      <c r="F54" t="s">
        <v>103</v>
      </c>
    </row>
    <row r="55" spans="3:7" x14ac:dyDescent="0.35">
      <c r="C55">
        <v>47</v>
      </c>
      <c r="D55" s="8" t="str">
        <f>HYPERLINK("#'Table 47'!A1", "And to what extent do you agree or disagree with the following?: The current higher education system does not cater for people with caring responsibilities")</f>
        <v>And to what extent do you agree or disagree with the following?: The current higher education system does not cater for people with caring responsibilities</v>
      </c>
      <c r="E55" s="14" t="str">
        <f>HYPERLINK("#'Full Results'!A393", "393")</f>
        <v>393</v>
      </c>
      <c r="F55" t="s">
        <v>103</v>
      </c>
    </row>
    <row r="56" spans="3:7" x14ac:dyDescent="0.35">
      <c r="C56">
        <v>48</v>
      </c>
      <c r="D56" s="8" t="str">
        <f>HYPERLINK("#'Table 48'!A1", "And to what extent do you agree or disagree with the following?: People should be able to take out a loan to study courses for their personal fulfilment, even if it is not relevant to a job")</f>
        <v>And to what extent do you agree or disagree with the following?: People should be able to take out a loan to study courses for their personal fulfilment, even if it is not relevant to a job</v>
      </c>
      <c r="E56" s="14" t="str">
        <f>HYPERLINK("#'Full Results'!A405", "405")</f>
        <v>405</v>
      </c>
      <c r="F56" t="s">
        <v>103</v>
      </c>
    </row>
    <row r="57" spans="3:7" x14ac:dyDescent="0.35">
      <c r="C57">
        <v>49</v>
      </c>
      <c r="D57" s="8" t="str">
        <f>HYPERLINK("#'Table 49'!A1", " Imagine that you were at risk of losing your job, or had lost your job, and you struggled to find employment in your industry.  How likely or unlikely would you be to retrain by pursuing a degree, certificate or diploma?")</f>
        <v xml:space="preserve"> Imagine that you were at risk of losing your job, or had lost your job, and you struggled to find employment in your industry.  How likely or unlikely would you be to retrain by pursuing a degree, certificate or diploma?</v>
      </c>
      <c r="E57" s="14" t="str">
        <f>HYPERLINK("#'Full Results'!A417", "417")</f>
        <v>417</v>
      </c>
      <c r="F57" t="s">
        <v>132</v>
      </c>
    </row>
    <row r="58" spans="3:7" x14ac:dyDescent="0.35">
      <c r="C58">
        <v>50</v>
      </c>
      <c r="D58" s="8" t="str">
        <f>HYPERLINK("#'Table 50'!A1", " Imagine that you felt secure in your current job, but knew that you could get a better paid role in your industry if you undertook further formal education (such as completing a course, qualification or certificate). How likely or unlikely would...")</f>
        <v xml:space="preserve"> Imagine that you felt secure in your current job, but knew that you could get a better paid role in your industry if you undertook further formal education (such as completing a course, qualification or certificate). How likely or unlikely would...</v>
      </c>
      <c r="E58" s="14" t="str">
        <f>HYPERLINK("#'Full Results'!A426", "426")</f>
        <v>426</v>
      </c>
      <c r="F58" t="s">
        <v>142</v>
      </c>
    </row>
    <row r="59" spans="3:7" x14ac:dyDescent="0.35">
      <c r="C59">
        <v>51</v>
      </c>
      <c r="D59" s="8" t="str">
        <f>HYPERLINK("#'Table 51'!A1", " You’ve told us that you are retired.  How likely or unlikely would you be to retrain or upskill by pursuing a degree, certificate or diploma with the hope of returning to work?")</f>
        <v xml:space="preserve"> You’ve told us that you are retired.  How likely or unlikely would you be to retrain or upskill by pursuing a degree, certificate or diploma with the hope of returning to work?</v>
      </c>
      <c r="E59" s="14" t="str">
        <f>HYPERLINK("#'Full Results'!A435", "435")</f>
        <v>435</v>
      </c>
      <c r="F59" t="s">
        <v>350</v>
      </c>
    </row>
    <row r="60" spans="3:7" x14ac:dyDescent="0.35">
      <c r="C60">
        <v>52</v>
      </c>
      <c r="D60" s="8" t="str">
        <f>HYPERLINK("#'Table 52'!A1", " The Government is considering a new way of managing student loans in the UK, called the Lifelong Loan Entitlement scheme. Under this new system, everyone in the UK would be entitled to the equivalent of four years worth of student loans, which c...")</f>
        <v xml:space="preserve"> The Government is considering a new way of managing student loans in the UK, called the Lifelong Loan Entitlement scheme. Under this new system, everyone in the UK would be entitled to the equivalent of four years worth of student loans, which c...</v>
      </c>
      <c r="E60" s="14" t="str">
        <f>HYPERLINK("#'Full Results'!A444", "444")</f>
        <v>444</v>
      </c>
      <c r="F60" t="s">
        <v>103</v>
      </c>
    </row>
    <row r="61" spans="3:7" x14ac:dyDescent="0.35">
      <c r="C61">
        <v>53</v>
      </c>
      <c r="D61" s="8" t="str">
        <f>HYPERLINK("#'Table 53'!A1", " Thinking about the particular scenario we gave you earlier:Imagine that you were at risk of losing your job, or had lost your job, and you struggled to find employment in your industry.  How likely or unlikely would you be to retrain by pursuing...")</f>
        <v xml:space="preserve"> Thinking about the particular scenario we gave you earlier:Imagine that you were at risk of losing your job, or had lost your job, and you struggled to find employment in your industry.  How likely or unlikely would you be to retrain by pursuing...</v>
      </c>
      <c r="E61" s="14" t="str">
        <f>HYPERLINK("#'Full Results'!A456", "456")</f>
        <v>456</v>
      </c>
      <c r="F61" s="31" t="s">
        <v>132</v>
      </c>
      <c r="G61" s="31"/>
    </row>
    <row r="62" spans="3:7" x14ac:dyDescent="0.35">
      <c r="C62">
        <v>54</v>
      </c>
      <c r="D62" s="8" t="str">
        <f>HYPERLINK("#'Table 54'!A1", " Thinking about the particular scenario we gave you earlier:Imagine that you felt secure in your current job, but knew that you could get a better paid role in your industry if you undertook further formal education (such as completing a course, ...")</f>
        <v xml:space="preserve"> Thinking about the particular scenario we gave you earlier:Imagine that you felt secure in your current job, but knew that you could get a better paid role in your industry if you undertook further formal education (such as completing a course, ...</v>
      </c>
      <c r="E62" s="14" t="str">
        <f>HYPERLINK("#'Full Results'!A465", "465")</f>
        <v>465</v>
      </c>
      <c r="F62" t="s">
        <v>142</v>
      </c>
    </row>
    <row r="63" spans="3:7" x14ac:dyDescent="0.35">
      <c r="C63">
        <v>55</v>
      </c>
      <c r="D63" s="8" t="str">
        <f>HYPERLINK("#'Table 55'!A1", " How likely or unlikely would you be to retrain or upskill by pursuing a degree, certificate or diploma with the hope of returning to work if you had access to a loan from the Government like this?")</f>
        <v xml:space="preserve"> How likely or unlikely would you be to retrain or upskill by pursuing a degree, certificate or diploma with the hope of returning to work if you had access to a loan from the Government like this?</v>
      </c>
      <c r="E63" s="14" t="str">
        <f>HYPERLINK("#'Full Results'!A474", "474")</f>
        <v>474</v>
      </c>
      <c r="F63" s="31" t="s">
        <v>350</v>
      </c>
      <c r="G63" s="31"/>
    </row>
    <row r="64" spans="3:7" x14ac:dyDescent="0.35">
      <c r="C64">
        <v>56</v>
      </c>
      <c r="D64" s="8" t="str">
        <f>HYPERLINK("#'Table 56'!A1", "You said you would be unlikely to retrain or upskill with the option of taking a loan under the new Lifelong Loan Entitlement scheme. Why is that?Select all that apply")</f>
        <v>You said you would be unlikely to retrain or upskill with the option of taking a loan under the new Lifelong Loan Entitlement scheme. Why is that?Select all that apply</v>
      </c>
      <c r="E64" s="14" t="str">
        <f>HYPERLINK("#'Full Results'!A483", "483")</f>
        <v>483</v>
      </c>
      <c r="F64" t="s">
        <v>351</v>
      </c>
    </row>
    <row r="65" spans="3:6" x14ac:dyDescent="0.35">
      <c r="C65">
        <v>57</v>
      </c>
      <c r="D65" s="8" t="str">
        <f>HYPERLINK("#'Table 57'!A1", " Imagine that you decided to go ahead with retraining. Would you prefer to do this by pursuing a full course or certificate, or would you rather only complete specific modules from a course?")</f>
        <v xml:space="preserve"> Imagine that you decided to go ahead with retraining. Would you prefer to do this by pursuing a full course or certificate, or would you rather only complete specific modules from a course?</v>
      </c>
      <c r="E65" s="14" t="str">
        <f>HYPERLINK("#'Full Results'!A495", "495")</f>
        <v>495</v>
      </c>
      <c r="F65" t="s">
        <v>132</v>
      </c>
    </row>
    <row r="66" spans="3:6" x14ac:dyDescent="0.35">
      <c r="C66">
        <v>58</v>
      </c>
      <c r="D66" s="8" t="str">
        <f>HYPERLINK("#'Table 58'!A1", " Imagine that you decided to go ahead with upskilling. Would you prefer to do this by pursuing a full course or certificate, or would you rather only complete specific modules from a course?")</f>
        <v xml:space="preserve"> Imagine that you decided to go ahead with upskilling. Would you prefer to do this by pursuing a full course or certificate, or would you rather only complete specific modules from a course?</v>
      </c>
      <c r="E66" s="14" t="str">
        <f>HYPERLINK("#'Full Results'!A504", "504")</f>
        <v>504</v>
      </c>
      <c r="F66" t="s">
        <v>142</v>
      </c>
    </row>
    <row r="67" spans="3:6" x14ac:dyDescent="0.35">
      <c r="C67">
        <v>59</v>
      </c>
      <c r="D67" s="8" t="str">
        <f>HYPERLINK("#'Table 59'!A1", " Imagine that you decided to go ahead with retraining / upskilling with the hope of returning to work. Would you prefer to do this by pursuing a full course or certificate, or would you rather only complete specific modules from a course?")</f>
        <v xml:space="preserve"> Imagine that you decided to go ahead with retraining / upskilling with the hope of returning to work. Would you prefer to do this by pursuing a full course or certificate, or would you rather only complete specific modules from a course?</v>
      </c>
      <c r="E67" s="14" t="str">
        <f>HYPERLINK("#'Full Results'!A513", "513")</f>
        <v>513</v>
      </c>
      <c r="F67" t="s">
        <v>350</v>
      </c>
    </row>
    <row r="68" spans="3:6" x14ac:dyDescent="0.35">
      <c r="C68">
        <v>60</v>
      </c>
      <c r="D68" s="8" t="str">
        <f>HYPERLINK("#'Table 60'!A1", " And if you were to retrain or upskill by returning to formal education, what would be your preferred mode of study?")</f>
        <v xml:space="preserve"> And if you were to retrain or upskill by returning to formal education, what would be your preferred mode of study?</v>
      </c>
      <c r="E68" s="14" t="str">
        <f>HYPERLINK("#'Full Results'!A522", "522")</f>
        <v>522</v>
      </c>
      <c r="F68" t="s">
        <v>103</v>
      </c>
    </row>
    <row r="69" spans="3:6" x14ac:dyDescent="0.35">
      <c r="C69">
        <v>61</v>
      </c>
      <c r="D69" s="8" t="str">
        <f>HYPERLINK("#'Table 61'!A1", " If you had access to a loan for the following courses, would it encourage you to do the course, or have no impact? A 2-year course that gives you a masters degree at the endPlease think about whether or not you would consider doing a course now,...")</f>
        <v xml:space="preserve"> If you had access to a loan for the following courses, would it encourage you to do the course, or have no impact? A 2-year course that gives you a masters degree at the endPlease think about whether or not you would consider doing a course now,...</v>
      </c>
      <c r="E69" s="14" t="str">
        <f>HYPERLINK("#'Full Results'!A530", "530")</f>
        <v>530</v>
      </c>
      <c r="F69" t="s">
        <v>103</v>
      </c>
    </row>
    <row r="70" spans="3:6" x14ac:dyDescent="0.35">
      <c r="C70">
        <v>62</v>
      </c>
      <c r="D70" s="8" t="str">
        <f>HYPERLINK("#'Table 62'!A1", " If you had access to a loan for the following courses, would it encourage you to do the course, or have no impact? A 6-month technical course which provides a certificate at the endPlease think about whether or not you would consider doing a cou...")</f>
        <v xml:space="preserve"> If you had access to a loan for the following courses, would it encourage you to do the course, or have no impact? A 6-month technical course which provides a certificate at the endPlease think about whether or not you would consider doing a cou...</v>
      </c>
      <c r="E70" s="14" t="str">
        <f>HYPERLINK("#'Full Results'!A537", "537")</f>
        <v>537</v>
      </c>
      <c r="F70" t="s">
        <v>103</v>
      </c>
    </row>
    <row r="71" spans="3:6" x14ac:dyDescent="0.35">
      <c r="C71">
        <v>63</v>
      </c>
      <c r="D71" s="8" t="str">
        <f>HYPERLINK("#'Table 63'!A1", " If you had access to a loan for the following courses, would it encourage you to do the course, or have no impact? A University Undergraduate degree, such as a BachelorsPlease think about whether or not you would consider doing a course now, eve...")</f>
        <v xml:space="preserve"> If you had access to a loan for the following courses, would it encourage you to do the course, or have no impact? A University Undergraduate degree, such as a BachelorsPlease think about whether or not you would consider doing a course now, eve...</v>
      </c>
      <c r="E71" s="14" t="str">
        <f>HYPERLINK("#'Full Results'!A544", "544")</f>
        <v>544</v>
      </c>
      <c r="F71" t="s">
        <v>103</v>
      </c>
    </row>
    <row r="72" spans="3:6" x14ac:dyDescent="0.35">
      <c r="C72">
        <v>64</v>
      </c>
      <c r="D72" s="8" t="str">
        <f>HYPERLINK("#'Table 64'!A1", " Do you think that the Government is right in capping the maximum amount of loan one can take to 4 years of full time study throughout their life?")</f>
        <v xml:space="preserve"> Do you think that the Government is right in capping the maximum amount of loan one can take to 4 years of full time study throughout their life?</v>
      </c>
      <c r="E72" s="14" t="str">
        <f>HYPERLINK("#'Full Results'!A551", "551")</f>
        <v>551</v>
      </c>
      <c r="F72" t="s">
        <v>103</v>
      </c>
    </row>
    <row r="73" spans="3:6" x14ac:dyDescent="0.35">
      <c r="C73">
        <v>65</v>
      </c>
      <c r="D73" s="8" t="str">
        <f>HYPERLINK("#'Table 65'!A1", " In your view, which of the following groups makes the most sense for the Government to prioritise with schemes for retraining and upskilling?")</f>
        <v xml:space="preserve"> In your view, which of the following groups makes the most sense for the Government to prioritise with schemes for retraining and upskilling?</v>
      </c>
      <c r="E73" s="14" t="str">
        <f>HYPERLINK("#'Full Results'!A558", "558")</f>
        <v>558</v>
      </c>
      <c r="F73" t="s">
        <v>103</v>
      </c>
    </row>
    <row r="74" spans="3:6" x14ac:dyDescent="0.35">
      <c r="C74">
        <v>66</v>
      </c>
      <c r="D74" s="8" t="str">
        <f>HYPERLINK("#'Table 66'!A1", "Grid Summary: How important or unimportant do you think the following would be for the Lifelong Loan Entitlement scheme to be successful?")</f>
        <v>Grid Summary: How important or unimportant do you think the following would be for the Lifelong Loan Entitlement scheme to be successful?</v>
      </c>
      <c r="E74" s="7"/>
      <c r="F74" t="s">
        <v>103</v>
      </c>
    </row>
    <row r="75" spans="3:6" x14ac:dyDescent="0.35">
      <c r="C75">
        <v>67</v>
      </c>
      <c r="D75" s="8" t="str">
        <f>HYPERLINK("#'Table 67'!A1", "How important or unimportant do you think the following would be for the Lifelong Loan Entitlement scheme to be successful?: The ability to get the courses or modules recognised internationally")</f>
        <v>How important or unimportant do you think the following would be for the Lifelong Loan Entitlement scheme to be successful?: The ability to get the courses or modules recognised internationally</v>
      </c>
      <c r="E75" s="14" t="str">
        <f>HYPERLINK("#'Full Results'!A565", "565")</f>
        <v>565</v>
      </c>
      <c r="F75" t="s">
        <v>103</v>
      </c>
    </row>
    <row r="76" spans="3:6" x14ac:dyDescent="0.35">
      <c r="C76">
        <v>68</v>
      </c>
      <c r="D76" s="8" t="str">
        <f>HYPERLINK("#'Table 68'!A1", "How important or unimportant do you think the following would be for the Lifelong Loan Entitlement scheme to be successful?: The ability to obtain a loan to cover living expenses")</f>
        <v>How important or unimportant do you think the following would be for the Lifelong Loan Entitlement scheme to be successful?: The ability to obtain a loan to cover living expenses</v>
      </c>
      <c r="E76" s="14" t="str">
        <f>HYPERLINK("#'Full Results'!A574", "574")</f>
        <v>574</v>
      </c>
      <c r="F76" t="s">
        <v>103</v>
      </c>
    </row>
    <row r="77" spans="3:6" x14ac:dyDescent="0.35">
      <c r="C77">
        <v>69</v>
      </c>
      <c r="D77" s="8" t="str">
        <f>HYPERLINK("#'Table 69'!A1", "How important or unimportant do you think the following would be for the Lifelong Loan Entitlement scheme to be successful?: Additional support to find employment after a course is completed")</f>
        <v>How important or unimportant do you think the following would be for the Lifelong Loan Entitlement scheme to be successful?: Additional support to find employment after a course is completed</v>
      </c>
      <c r="E77" s="14" t="str">
        <f>HYPERLINK("#'Full Results'!A583", "583")</f>
        <v>583</v>
      </c>
      <c r="F77" t="s">
        <v>103</v>
      </c>
    </row>
    <row r="78" spans="3:6" x14ac:dyDescent="0.35">
      <c r="C78">
        <v>70</v>
      </c>
      <c r="D78" s="8" t="str">
        <f>HYPERLINK("#'Table 70'!A1", "How important or unimportant do you think the following would be for the Lifelong Loan Entitlement scheme to be successful?: A way to know that courses are of high quality")</f>
        <v>How important or unimportant do you think the following would be for the Lifelong Loan Entitlement scheme to be successful?: A way to know that courses are of high quality</v>
      </c>
      <c r="E78" s="14" t="str">
        <f>HYPERLINK("#'Full Results'!A592", "592")</f>
        <v>592</v>
      </c>
      <c r="F78" t="s">
        <v>103</v>
      </c>
    </row>
    <row r="79" spans="3:6" x14ac:dyDescent="0.35">
      <c r="C79">
        <v>71</v>
      </c>
      <c r="D79" s="8" t="str">
        <f>HYPERLINK("#'Table 71'!A1", "How important or unimportant do you think the following would be for the Lifelong Loan Entitlement scheme to be successful?: The ability to access the loan throughout your life up to retirement")</f>
        <v>How important or unimportant do you think the following would be for the Lifelong Loan Entitlement scheme to be successful?: The ability to access the loan throughout your life up to retirement</v>
      </c>
      <c r="E79" s="14" t="str">
        <f>HYPERLINK("#'Full Results'!A601", "601")</f>
        <v>601</v>
      </c>
      <c r="F79" t="s">
        <v>103</v>
      </c>
    </row>
    <row r="80" spans="3:6" x14ac:dyDescent="0.35">
      <c r="C80">
        <v>72</v>
      </c>
      <c r="D80" s="8" t="str">
        <f>HYPERLINK("#'Table 72'!A1", "How important or unimportant do you think the following would be for the Lifelong Loan Entitlement scheme to be successful?: The ability to fit the learning around other commitments (e.g. caring or work)")</f>
        <v>How important or unimportant do you think the following would be for the Lifelong Loan Entitlement scheme to be successful?: The ability to fit the learning around other commitments (e.g. caring or work)</v>
      </c>
      <c r="E80" s="14" t="str">
        <f>HYPERLINK("#'Full Results'!A610", "610")</f>
        <v>610</v>
      </c>
      <c r="F80" t="s">
        <v>103</v>
      </c>
    </row>
    <row r="81" spans="3:7" x14ac:dyDescent="0.35">
      <c r="C81">
        <v>73</v>
      </c>
      <c r="D81" s="8" t="str">
        <f>HYPERLINK("#'Table 73'!A1", "What pieces of information would be most useful in deciding whether or not you would like to retrain or upskill under the new Lifelong Loan Entitlement scheme?Select all that apply")</f>
        <v>What pieces of information would be most useful in deciding whether or not you would like to retrain or upskill under the new Lifelong Loan Entitlement scheme?Select all that apply</v>
      </c>
      <c r="E81" s="14" t="str">
        <f>HYPERLINK("#'Full Results'!A619", "619")</f>
        <v>619</v>
      </c>
      <c r="F81" t="s">
        <v>352</v>
      </c>
      <c r="G81" s="31"/>
    </row>
    <row r="82" spans="3:7" x14ac:dyDescent="0.35">
      <c r="C82">
        <v>74</v>
      </c>
      <c r="D82" s="8" t="str">
        <f>HYPERLINK("#'Table 74'!A1", " Do you think the new proposed Lifelong Loan Entitlement scheme should have restrictions on the qualifications people could take a loan for based on skill gaps (i.e. jobs and industries where the country struggles to find employees with the right...")</f>
        <v xml:space="preserve"> Do you think the new proposed Lifelong Loan Entitlement scheme should have restrictions on the qualifications people could take a loan for based on skill gaps (i.e. jobs and industries where the country struggles to find employees with the right...</v>
      </c>
      <c r="E82" s="14" t="str">
        <f>HYPERLINK("#'Full Results'!A634", "634")</f>
        <v>634</v>
      </c>
      <c r="F82" t="s">
        <v>103</v>
      </c>
    </row>
    <row r="83" spans="3:7" x14ac:dyDescent="0.35">
      <c r="C83">
        <v>75</v>
      </c>
      <c r="D83" s="8" t="str">
        <f>HYPERLINK("#'Table 75'!A1", " If the newly proposed Lifelong Loan Entitlement scheme enabled people to obtain a loan to cover living expenses (maintenance loans), do you think this should be based on the financial circumstances of the person completing the course?")</f>
        <v xml:space="preserve"> If the newly proposed Lifelong Loan Entitlement scheme enabled people to obtain a loan to cover living expenses (maintenance loans), do you think this should be based on the financial circumstances of the person completing the course?</v>
      </c>
      <c r="E83" s="14" t="str">
        <f>HYPERLINK("#'Full Results'!A640", "640")</f>
        <v>640</v>
      </c>
      <c r="F83" t="s">
        <v>103</v>
      </c>
    </row>
    <row r="84" spans="3:7" x14ac:dyDescent="0.35">
      <c r="C84">
        <v>76</v>
      </c>
      <c r="D84" s="8" t="str">
        <f>HYPERLINK("#'Table 76'!A1", "If the loans were to be based on someone’s financial circumstances, which of the following do you think should be taken into account to assess this in the case of an adult wishing to upskill or retrain?Select all that apply")</f>
        <v>If the loans were to be based on someone’s financial circumstances, which of the following do you think should be taken into account to assess this in the case of an adult wishing to upskill or retrain?Select all that apply</v>
      </c>
      <c r="E84" s="14" t="str">
        <f>HYPERLINK("#'Full Results'!A646", "646")</f>
        <v>646</v>
      </c>
      <c r="F84" t="s">
        <v>103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E654"/>
  <sheetViews>
    <sheetView showGridLines="0" tabSelected="1" workbookViewId="0">
      <pane xSplit="2" ySplit="8" topLeftCell="C617" activePane="bottomRight" state="frozen"/>
      <selection pane="topRight"/>
      <selection pane="bottomLeft"/>
      <selection pane="bottomRight" activeCell="G626" sqref="G626"/>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25"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3"/>
      <c r="C5" s="13"/>
      <c r="D5" s="28" t="s">
        <v>85</v>
      </c>
      <c r="E5" s="28"/>
      <c r="F5" s="13"/>
      <c r="G5" s="28" t="s">
        <v>86</v>
      </c>
      <c r="H5" s="28"/>
      <c r="I5" s="28"/>
      <c r="J5" s="28"/>
      <c r="K5" s="28"/>
      <c r="L5" s="28"/>
      <c r="M5" s="13"/>
      <c r="N5" s="28" t="s">
        <v>87</v>
      </c>
      <c r="O5" s="28"/>
      <c r="P5" s="28"/>
      <c r="Q5" s="28"/>
      <c r="R5" s="28"/>
      <c r="S5" s="28"/>
      <c r="T5" s="28"/>
      <c r="U5" s="28"/>
      <c r="V5" s="28"/>
      <c r="W5" s="28"/>
      <c r="X5" s="28"/>
      <c r="Y5" s="28"/>
      <c r="Z5" s="13"/>
      <c r="AA5" s="28" t="s">
        <v>88</v>
      </c>
      <c r="AB5" s="28"/>
      <c r="AC5" s="28"/>
      <c r="AD5" s="28"/>
      <c r="AE5" s="13"/>
      <c r="AF5" s="28" t="s">
        <v>89</v>
      </c>
      <c r="AG5" s="28"/>
      <c r="AH5" s="28"/>
      <c r="AI5" s="28"/>
      <c r="AJ5" s="28"/>
      <c r="AK5" s="28"/>
      <c r="AL5" s="13"/>
      <c r="AM5" s="28" t="s">
        <v>90</v>
      </c>
      <c r="AN5" s="28"/>
      <c r="AO5" s="28"/>
      <c r="AP5" s="28"/>
      <c r="AQ5" s="28"/>
      <c r="AR5" s="13"/>
      <c r="AS5" s="28" t="s">
        <v>91</v>
      </c>
      <c r="AT5" s="28"/>
      <c r="AU5" s="28"/>
      <c r="AV5" s="13"/>
      <c r="AW5" s="28" t="s">
        <v>92</v>
      </c>
      <c r="AX5" s="28"/>
      <c r="AY5" s="28"/>
      <c r="AZ5" s="28"/>
      <c r="BA5" s="28"/>
      <c r="BB5" s="13"/>
      <c r="BC5" s="28" t="s">
        <v>93</v>
      </c>
      <c r="BD5" s="28"/>
      <c r="BE5" s="28"/>
      <c r="BF5" s="28"/>
      <c r="BG5" s="28"/>
      <c r="BH5" s="28"/>
      <c r="BI5" s="28"/>
      <c r="BJ5" s="13"/>
      <c r="BK5" s="28" t="s">
        <v>94</v>
      </c>
      <c r="BL5" s="28"/>
      <c r="BM5" s="28"/>
      <c r="BN5" s="28"/>
      <c r="BO5" s="28"/>
      <c r="BP5" s="28"/>
      <c r="BQ5" s="28"/>
      <c r="BR5" s="28"/>
      <c r="BS5" s="13"/>
      <c r="BT5" s="28" t="s">
        <v>95</v>
      </c>
      <c r="BU5" s="28"/>
      <c r="BV5" s="28"/>
      <c r="BW5" s="13"/>
      <c r="BX5" s="28" t="s">
        <v>96</v>
      </c>
      <c r="BY5" s="28"/>
      <c r="BZ5" s="13"/>
      <c r="CA5" s="28" t="s">
        <v>97</v>
      </c>
      <c r="CB5" s="28"/>
      <c r="CC5" s="28"/>
      <c r="CD5" s="28"/>
      <c r="CE5" s="28"/>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2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v>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2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v>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11" spans="2:83" x14ac:dyDescent="0.35">
      <c r="B11" s="6" t="s">
        <v>102</v>
      </c>
    </row>
    <row r="12" spans="2:83" x14ac:dyDescent="0.35">
      <c r="B12" s="24" t="s">
        <v>103</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row>
    <row r="13" spans="2:83" x14ac:dyDescent="0.35">
      <c r="B13" t="s">
        <v>98</v>
      </c>
      <c r="C13" s="17">
        <v>0.17794298204359299</v>
      </c>
      <c r="D13" s="17">
        <v>0.15698009187138801</v>
      </c>
      <c r="E13" s="17">
        <v>0.19695554073650501</v>
      </c>
      <c r="F13" s="17"/>
      <c r="G13" s="17">
        <v>0.433917126852635</v>
      </c>
      <c r="H13" s="17">
        <v>0.40564813656263399</v>
      </c>
      <c r="I13" s="17">
        <v>0.21099479665130999</v>
      </c>
      <c r="J13" s="17">
        <v>5.8594568792733601E-2</v>
      </c>
      <c r="K13" s="17">
        <v>1.1705910105501999E-2</v>
      </c>
      <c r="L13" s="17">
        <v>2.10169442592004E-3</v>
      </c>
      <c r="M13" s="17"/>
      <c r="N13" s="17">
        <v>0.33246784731168499</v>
      </c>
      <c r="O13" s="17">
        <v>0.13040134869119499</v>
      </c>
      <c r="P13" s="17">
        <v>0.142372034452135</v>
      </c>
      <c r="Q13" s="17">
        <v>0.12917869572025401</v>
      </c>
      <c r="R13" s="17">
        <v>0.15584030887226999</v>
      </c>
      <c r="S13" s="17">
        <v>0.200928434001199</v>
      </c>
      <c r="T13" s="17">
        <v>0.14835637923629</v>
      </c>
      <c r="U13" s="17">
        <v>0.112262358344607</v>
      </c>
      <c r="V13" s="17">
        <v>0.18131935051628301</v>
      </c>
      <c r="W13" s="17">
        <v>0.116545990212449</v>
      </c>
      <c r="X13" s="17">
        <v>0.187791964914543</v>
      </c>
      <c r="Y13" s="17">
        <v>0.207650499956018</v>
      </c>
      <c r="Z13" s="17"/>
      <c r="AA13" s="17">
        <v>0.21472742104050599</v>
      </c>
      <c r="AB13" s="17">
        <v>0.21281471022505999</v>
      </c>
      <c r="AC13" s="17">
        <v>0.161524094281394</v>
      </c>
      <c r="AD13" s="17">
        <v>0.11784081525477701</v>
      </c>
      <c r="AE13" s="17"/>
      <c r="AF13" s="17">
        <v>0.32607781951984899</v>
      </c>
      <c r="AG13" s="17">
        <v>0.16033131388580399</v>
      </c>
      <c r="AH13" s="17">
        <v>0.19939220592522899</v>
      </c>
      <c r="AI13" s="17">
        <v>8.4869600194036804E-2</v>
      </c>
      <c r="AJ13" s="17">
        <v>9.7978266054679894E-2</v>
      </c>
      <c r="AK13" s="17">
        <v>9.8269437870517395E-2</v>
      </c>
      <c r="AL13" s="17"/>
      <c r="AM13" s="17">
        <v>9.7466474738707995E-2</v>
      </c>
      <c r="AN13" s="17">
        <v>0.28994875980691598</v>
      </c>
      <c r="AO13" s="17">
        <v>0.164199129533142</v>
      </c>
      <c r="AP13" s="17">
        <v>4.6887012843114702E-2</v>
      </c>
      <c r="AQ13" s="17">
        <v>9.9229038029826799E-2</v>
      </c>
      <c r="AR13" s="17"/>
      <c r="AS13" s="17">
        <v>0.109878520433651</v>
      </c>
      <c r="AT13" s="17">
        <v>0.25053742491520098</v>
      </c>
      <c r="AU13" s="17">
        <v>0.22290293654215099</v>
      </c>
      <c r="AV13" s="17"/>
      <c r="AW13" s="17">
        <v>3.6592470737235601E-2</v>
      </c>
      <c r="AX13" s="17">
        <v>0.13100184414138599</v>
      </c>
      <c r="AY13" s="17">
        <v>0.30359548316264401</v>
      </c>
      <c r="AZ13" s="17">
        <v>0.36541007409947501</v>
      </c>
      <c r="BA13" s="17">
        <v>0.320851657385474</v>
      </c>
      <c r="BB13" s="17"/>
      <c r="BC13" s="17">
        <v>0.112884327388002</v>
      </c>
      <c r="BD13" s="17">
        <v>0.220143403733527</v>
      </c>
      <c r="BE13" s="17" t="s">
        <v>101</v>
      </c>
      <c r="BF13" s="17">
        <v>0.17139605311209999</v>
      </c>
      <c r="BG13" s="17">
        <v>0.14768966385776</v>
      </c>
      <c r="BH13" s="17">
        <v>0.26406580603832303</v>
      </c>
      <c r="BI13" s="17">
        <v>0.38489058079017402</v>
      </c>
      <c r="BJ13" s="17"/>
      <c r="BK13" s="17">
        <v>0.17965440505028901</v>
      </c>
      <c r="BL13" s="17">
        <v>0.12762863657287099</v>
      </c>
      <c r="BM13" s="17">
        <v>0.16837686743250199</v>
      </c>
      <c r="BN13" s="17">
        <v>0.16440907453259301</v>
      </c>
      <c r="BO13" s="17">
        <v>0.22838493407729399</v>
      </c>
      <c r="BP13" s="17">
        <v>0.22514774913802399</v>
      </c>
      <c r="BQ13" s="17">
        <v>0.28189393517615002</v>
      </c>
      <c r="BR13" s="17">
        <v>0.19833803794611701</v>
      </c>
      <c r="BS13" s="17"/>
      <c r="BT13" s="17">
        <v>0.242805598980011</v>
      </c>
      <c r="BU13" s="17">
        <v>1.0519363494251499E-2</v>
      </c>
      <c r="BV13" s="17">
        <v>0.237951262218939</v>
      </c>
      <c r="BW13" s="17"/>
      <c r="BX13" s="17">
        <v>0.30742805172189902</v>
      </c>
      <c r="BY13" s="17">
        <v>0.17234934022012399</v>
      </c>
      <c r="BZ13" s="17"/>
      <c r="CA13" s="17">
        <v>0.36988672539151501</v>
      </c>
      <c r="CB13" s="17">
        <v>0.27655356505046202</v>
      </c>
      <c r="CC13" s="17">
        <v>0.224201409545563</v>
      </c>
      <c r="CD13" s="17">
        <v>0.205192655837413</v>
      </c>
      <c r="CE13" s="17">
        <v>0.15093429814560499</v>
      </c>
    </row>
    <row r="14" spans="2:83" x14ac:dyDescent="0.35">
      <c r="B14" t="s">
        <v>99</v>
      </c>
      <c r="C14" s="17">
        <v>8.5437952033890999E-2</v>
      </c>
      <c r="D14" s="17">
        <v>0.100079656916361</v>
      </c>
      <c r="E14" s="17">
        <v>7.1911472581817598E-2</v>
      </c>
      <c r="F14" s="17"/>
      <c r="G14" s="17">
        <v>0.120793275417206</v>
      </c>
      <c r="H14" s="17">
        <v>0.10884204210536701</v>
      </c>
      <c r="I14" s="17">
        <v>0.147925979591292</v>
      </c>
      <c r="J14" s="17">
        <v>9.5407379009823295E-2</v>
      </c>
      <c r="K14" s="17">
        <v>4.7841118959476799E-2</v>
      </c>
      <c r="L14" s="17">
        <v>9.1291948193660492E-3</v>
      </c>
      <c r="M14" s="17"/>
      <c r="N14" s="17">
        <v>0.143876651150459</v>
      </c>
      <c r="O14" s="17">
        <v>0.107460018370203</v>
      </c>
      <c r="P14" s="17">
        <v>6.3573394845088504E-2</v>
      </c>
      <c r="Q14" s="17">
        <v>4.5411319529967402E-2</v>
      </c>
      <c r="R14" s="17">
        <v>6.0069724158129799E-2</v>
      </c>
      <c r="S14" s="17">
        <v>0.116223787450689</v>
      </c>
      <c r="T14" s="17">
        <v>7.5060653494735896E-2</v>
      </c>
      <c r="U14" s="17">
        <v>5.9648866762158498E-2</v>
      </c>
      <c r="V14" s="17">
        <v>7.1430392299171697E-2</v>
      </c>
      <c r="W14" s="17">
        <v>6.6940402909718699E-2</v>
      </c>
      <c r="X14" s="17">
        <v>8.4376682169135006E-2</v>
      </c>
      <c r="Y14" s="17">
        <v>3.2217810571607497E-2</v>
      </c>
      <c r="Z14" s="17"/>
      <c r="AA14" s="17">
        <v>0.139088242386193</v>
      </c>
      <c r="AB14" s="17">
        <v>7.8845400640454699E-2</v>
      </c>
      <c r="AC14" s="17">
        <v>7.5611877083065201E-2</v>
      </c>
      <c r="AD14" s="17">
        <v>4.3700365167011299E-2</v>
      </c>
      <c r="AE14" s="17"/>
      <c r="AF14" s="17">
        <v>0.100278947697735</v>
      </c>
      <c r="AG14" s="17">
        <v>0.106822063666571</v>
      </c>
      <c r="AH14" s="17">
        <v>7.5029045386651005E-2</v>
      </c>
      <c r="AI14" s="17">
        <v>7.9341403918678902E-2</v>
      </c>
      <c r="AJ14" s="17">
        <v>2.38996523460588E-2</v>
      </c>
      <c r="AK14" s="17">
        <v>0.110818183994254</v>
      </c>
      <c r="AL14" s="17"/>
      <c r="AM14" s="17">
        <v>5.2740272468330497E-2</v>
      </c>
      <c r="AN14" s="17">
        <v>0.13123623086288599</v>
      </c>
      <c r="AO14" s="17">
        <v>0.14099049460086499</v>
      </c>
      <c r="AP14" s="17">
        <v>4.3416076250953999E-2</v>
      </c>
      <c r="AQ14" s="17">
        <v>4.1754447608255502E-2</v>
      </c>
      <c r="AR14" s="17"/>
      <c r="AS14" s="17">
        <v>6.6649139193545898E-2</v>
      </c>
      <c r="AT14" s="17">
        <v>0.104243587614401</v>
      </c>
      <c r="AU14" s="17">
        <v>0.170351996796586</v>
      </c>
      <c r="AV14" s="17"/>
      <c r="AW14" s="17">
        <v>3.8717236690627897E-2</v>
      </c>
      <c r="AX14" s="17">
        <v>4.9958920867081001E-2</v>
      </c>
      <c r="AY14" s="17">
        <v>0.141366627276857</v>
      </c>
      <c r="AZ14" s="17">
        <v>0.17331948958386501</v>
      </c>
      <c r="BA14" s="17">
        <v>0.161956111545074</v>
      </c>
      <c r="BB14" s="17"/>
      <c r="BC14" s="17">
        <v>6.7652946162042094E-2</v>
      </c>
      <c r="BD14" s="17">
        <v>0.14875895843464201</v>
      </c>
      <c r="BE14" s="17" t="s">
        <v>101</v>
      </c>
      <c r="BF14" s="17">
        <v>6.9245938440963495E-2</v>
      </c>
      <c r="BG14" s="17">
        <v>7.9543470401993194E-2</v>
      </c>
      <c r="BH14" s="17">
        <v>5.94615691778854E-2</v>
      </c>
      <c r="BI14" s="17">
        <v>5.4821906090282799E-2</v>
      </c>
      <c r="BJ14" s="17"/>
      <c r="BK14" s="17">
        <v>5.9702741668146903E-2</v>
      </c>
      <c r="BL14" s="17">
        <v>5.80860162064777E-2</v>
      </c>
      <c r="BM14" s="17">
        <v>7.1490431180414094E-2</v>
      </c>
      <c r="BN14" s="17">
        <v>6.3615915679143598E-2</v>
      </c>
      <c r="BO14" s="17">
        <v>9.6922534937317104E-2</v>
      </c>
      <c r="BP14" s="17">
        <v>8.8548225175172607E-2</v>
      </c>
      <c r="BQ14" s="17">
        <v>0.154591360490938</v>
      </c>
      <c r="BR14" s="17">
        <v>0.28807797974907701</v>
      </c>
      <c r="BS14" s="17"/>
      <c r="BT14" s="17">
        <v>0.12100516986318199</v>
      </c>
      <c r="BU14" s="17">
        <v>3.1032247945409101E-2</v>
      </c>
      <c r="BV14" s="17">
        <v>9.3323323618356394E-2</v>
      </c>
      <c r="BW14" s="17"/>
      <c r="BX14" s="17">
        <v>0.13313831691630401</v>
      </c>
      <c r="BY14" s="17">
        <v>9.8677426412482797E-2</v>
      </c>
      <c r="BZ14" s="17"/>
      <c r="CA14" s="17">
        <v>0.23082527420632801</v>
      </c>
      <c r="CB14" s="17">
        <v>0.20125981718847599</v>
      </c>
      <c r="CC14" s="17">
        <v>0.10650277476657199</v>
      </c>
      <c r="CD14" s="17">
        <v>0.10579252902556199</v>
      </c>
      <c r="CE14" s="17">
        <v>5.0534255986769E-2</v>
      </c>
    </row>
    <row r="15" spans="2:83" x14ac:dyDescent="0.35">
      <c r="B15" t="s">
        <v>79</v>
      </c>
      <c r="C15" s="17">
        <v>0.73661906592251603</v>
      </c>
      <c r="D15" s="17">
        <v>0.74294025121225205</v>
      </c>
      <c r="E15" s="17">
        <v>0.73113298668167703</v>
      </c>
      <c r="F15" s="17"/>
      <c r="G15" s="17">
        <v>0.44528959773016002</v>
      </c>
      <c r="H15" s="17">
        <v>0.48550982133199899</v>
      </c>
      <c r="I15" s="17">
        <v>0.64107922375739901</v>
      </c>
      <c r="J15" s="17">
        <v>0.84599805219744295</v>
      </c>
      <c r="K15" s="17">
        <v>0.940452970935021</v>
      </c>
      <c r="L15" s="17">
        <v>0.98876911075471396</v>
      </c>
      <c r="M15" s="17"/>
      <c r="N15" s="17">
        <v>0.52365550153785601</v>
      </c>
      <c r="O15" s="17">
        <v>0.76213863293860296</v>
      </c>
      <c r="P15" s="17">
        <v>0.79405457070277596</v>
      </c>
      <c r="Q15" s="17">
        <v>0.825409984749778</v>
      </c>
      <c r="R15" s="17">
        <v>0.78408996696959998</v>
      </c>
      <c r="S15" s="17">
        <v>0.68284777854811196</v>
      </c>
      <c r="T15" s="17">
        <v>0.77658296726897402</v>
      </c>
      <c r="U15" s="17">
        <v>0.82808877489323496</v>
      </c>
      <c r="V15" s="17">
        <v>0.74725025718454496</v>
      </c>
      <c r="W15" s="17">
        <v>0.81651360687783203</v>
      </c>
      <c r="X15" s="17">
        <v>0.72783135291632195</v>
      </c>
      <c r="Y15" s="17">
        <v>0.76013168947237397</v>
      </c>
      <c r="Z15" s="17"/>
      <c r="AA15" s="17">
        <v>0.64618433657329999</v>
      </c>
      <c r="AB15" s="17">
        <v>0.70833988913448498</v>
      </c>
      <c r="AC15" s="17">
        <v>0.76286402863554104</v>
      </c>
      <c r="AD15" s="17">
        <v>0.838458819578212</v>
      </c>
      <c r="AE15" s="17"/>
      <c r="AF15" s="17">
        <v>0.57364323278241602</v>
      </c>
      <c r="AG15" s="17">
        <v>0.732846622447624</v>
      </c>
      <c r="AH15" s="17">
        <v>0.72557874868812</v>
      </c>
      <c r="AI15" s="17">
        <v>0.83578899588728395</v>
      </c>
      <c r="AJ15" s="17">
        <v>0.87812208159926097</v>
      </c>
      <c r="AK15" s="17">
        <v>0.79091237813522897</v>
      </c>
      <c r="AL15" s="17"/>
      <c r="AM15" s="17">
        <v>0.84979325279296203</v>
      </c>
      <c r="AN15" s="17">
        <v>0.57881500933019803</v>
      </c>
      <c r="AO15" s="17">
        <v>0.69481037586599304</v>
      </c>
      <c r="AP15" s="17">
        <v>0.90969691090593097</v>
      </c>
      <c r="AQ15" s="17">
        <v>0.85901651436191795</v>
      </c>
      <c r="AR15" s="17"/>
      <c r="AS15" s="17">
        <v>0.82347234037280304</v>
      </c>
      <c r="AT15" s="17">
        <v>0.64521898747039796</v>
      </c>
      <c r="AU15" s="17">
        <v>0.60674506666126304</v>
      </c>
      <c r="AV15" s="17"/>
      <c r="AW15" s="17">
        <v>0.92469029257213697</v>
      </c>
      <c r="AX15" s="17">
        <v>0.81903923499153297</v>
      </c>
      <c r="AY15" s="17">
        <v>0.55503788956049904</v>
      </c>
      <c r="AZ15" s="17">
        <v>0.46127043631665998</v>
      </c>
      <c r="BA15" s="17">
        <v>0.517192231069452</v>
      </c>
      <c r="BB15" s="17"/>
      <c r="BC15" s="17">
        <v>0.81946272644995599</v>
      </c>
      <c r="BD15" s="17">
        <v>0.63109763783183104</v>
      </c>
      <c r="BE15" s="17" t="s">
        <v>101</v>
      </c>
      <c r="BF15" s="17">
        <v>0.75935800844693702</v>
      </c>
      <c r="BG15" s="17">
        <v>0.772766865740246</v>
      </c>
      <c r="BH15" s="17">
        <v>0.676472624783791</v>
      </c>
      <c r="BI15" s="17">
        <v>0.56028751311954295</v>
      </c>
      <c r="BJ15" s="17"/>
      <c r="BK15" s="17">
        <v>0.760642853281564</v>
      </c>
      <c r="BL15" s="17">
        <v>0.81428534722065105</v>
      </c>
      <c r="BM15" s="17">
        <v>0.760132701387084</v>
      </c>
      <c r="BN15" s="17">
        <v>0.77197500978826294</v>
      </c>
      <c r="BO15" s="17">
        <v>0.67469253098538895</v>
      </c>
      <c r="BP15" s="17">
        <v>0.68630402568680304</v>
      </c>
      <c r="BQ15" s="17">
        <v>0.56351470433291295</v>
      </c>
      <c r="BR15" s="17">
        <v>0.51358398230480595</v>
      </c>
      <c r="BS15" s="17"/>
      <c r="BT15" s="17">
        <v>0.63618923115680703</v>
      </c>
      <c r="BU15" s="17">
        <v>0.95844838856033898</v>
      </c>
      <c r="BV15" s="17">
        <v>0.66872541416270503</v>
      </c>
      <c r="BW15" s="17"/>
      <c r="BX15" s="17">
        <v>0.55943363136179602</v>
      </c>
      <c r="BY15" s="17">
        <v>0.72897323336739295</v>
      </c>
      <c r="BZ15" s="17"/>
      <c r="CA15" s="17">
        <v>0.39928800040215601</v>
      </c>
      <c r="CB15" s="17">
        <v>0.52218661776106201</v>
      </c>
      <c r="CC15" s="17">
        <v>0.669295815687865</v>
      </c>
      <c r="CD15" s="17">
        <v>0.68901481513702501</v>
      </c>
      <c r="CE15" s="17">
        <v>0.79853144586762603</v>
      </c>
    </row>
    <row r="16" spans="2:83" x14ac:dyDescent="0.35">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row>
    <row r="17" spans="2:83" x14ac:dyDescent="0.35">
      <c r="B17" s="6" t="s">
        <v>110</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row>
    <row r="18" spans="2:83" x14ac:dyDescent="0.35">
      <c r="B18" s="24" t="s">
        <v>103</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row>
    <row r="19" spans="2:83" x14ac:dyDescent="0.35">
      <c r="B19" t="s">
        <v>106</v>
      </c>
      <c r="C19" s="17">
        <v>0.17145735799664499</v>
      </c>
      <c r="D19" s="17">
        <v>0.205229655558645</v>
      </c>
      <c r="E19" s="17">
        <v>0.13896310107621401</v>
      </c>
      <c r="F19" s="17"/>
      <c r="G19" s="17">
        <v>0.25786062074571803</v>
      </c>
      <c r="H19" s="17">
        <v>0.27806788852112901</v>
      </c>
      <c r="I19" s="17">
        <v>0.23181882116854999</v>
      </c>
      <c r="J19" s="17">
        <v>0.124360059250161</v>
      </c>
      <c r="K19" s="17">
        <v>7.6561592846031506E-2</v>
      </c>
      <c r="L19" s="17">
        <v>7.9322687204439898E-2</v>
      </c>
      <c r="M19" s="17"/>
      <c r="N19" s="17">
        <v>0.30386767408898901</v>
      </c>
      <c r="O19" s="17">
        <v>0.16550365464267799</v>
      </c>
      <c r="P19" s="17">
        <v>0.14067639155171199</v>
      </c>
      <c r="Q19" s="17">
        <v>0.117908546087393</v>
      </c>
      <c r="R19" s="17">
        <v>0.169129490284359</v>
      </c>
      <c r="S19" s="17">
        <v>0.16008756238115801</v>
      </c>
      <c r="T19" s="17">
        <v>0.14354058189853999</v>
      </c>
      <c r="U19" s="17">
        <v>7.0636997118951994E-2</v>
      </c>
      <c r="V19" s="17">
        <v>0.178898488799103</v>
      </c>
      <c r="W19" s="17">
        <v>0.120560607994463</v>
      </c>
      <c r="X19" s="17">
        <v>0.15808793518457001</v>
      </c>
      <c r="Y19" s="17">
        <v>0.217056717244586</v>
      </c>
      <c r="Z19" s="17"/>
      <c r="AA19" s="17">
        <v>0.23202105981107701</v>
      </c>
      <c r="AB19" s="17">
        <v>0.15433736657958699</v>
      </c>
      <c r="AC19" s="17">
        <v>0.16167347863913201</v>
      </c>
      <c r="AD19" s="17">
        <v>0.13194129031485199</v>
      </c>
      <c r="AE19" s="17"/>
      <c r="AF19" s="17">
        <v>0.30445755743804997</v>
      </c>
      <c r="AG19" s="17">
        <v>0.14216497070945999</v>
      </c>
      <c r="AH19" s="17">
        <v>0.19290841300911901</v>
      </c>
      <c r="AI19" s="17">
        <v>9.6289831124480502E-2</v>
      </c>
      <c r="AJ19" s="17">
        <v>0.10145764560970499</v>
      </c>
      <c r="AK19" s="17">
        <v>0.14275646732431099</v>
      </c>
      <c r="AL19" s="17"/>
      <c r="AM19" s="17">
        <v>0.152950275407155</v>
      </c>
      <c r="AN19" s="17">
        <v>0.22172441302867801</v>
      </c>
      <c r="AO19" s="17">
        <v>0.21478054392059601</v>
      </c>
      <c r="AP19" s="17">
        <v>4.6887012843114702E-2</v>
      </c>
      <c r="AQ19" s="17">
        <v>9.4800591980187102E-2</v>
      </c>
      <c r="AR19" s="17"/>
      <c r="AS19" s="17">
        <v>0.15583183427187799</v>
      </c>
      <c r="AT19" s="17">
        <v>0.22174141660068999</v>
      </c>
      <c r="AU19" s="17">
        <v>0.22910155796732401</v>
      </c>
      <c r="AV19" s="17"/>
      <c r="AW19" s="17">
        <v>9.0417263859023295E-2</v>
      </c>
      <c r="AX19" s="17">
        <v>0.148583703014144</v>
      </c>
      <c r="AY19" s="17">
        <v>0.20845785855169799</v>
      </c>
      <c r="AZ19" s="17">
        <v>0.32057016338372002</v>
      </c>
      <c r="BA19" s="17">
        <v>0.43824500500998498</v>
      </c>
      <c r="BB19" s="17"/>
      <c r="BC19" s="17">
        <v>0.175172325495912</v>
      </c>
      <c r="BD19" s="17">
        <v>0.19171021544847999</v>
      </c>
      <c r="BE19" s="17" t="s">
        <v>101</v>
      </c>
      <c r="BF19" s="17">
        <v>0.212396050812414</v>
      </c>
      <c r="BG19" s="17">
        <v>0.15474792471201801</v>
      </c>
      <c r="BH19" s="17">
        <v>0.12643668344929701</v>
      </c>
      <c r="BI19" s="17">
        <v>0.164436115278527</v>
      </c>
      <c r="BJ19" s="17"/>
      <c r="BK19" s="17">
        <v>0.19037578027840599</v>
      </c>
      <c r="BL19" s="17">
        <v>0.12474316871697901</v>
      </c>
      <c r="BM19" s="17">
        <v>0.13057300612482101</v>
      </c>
      <c r="BN19" s="17">
        <v>0.165223330191097</v>
      </c>
      <c r="BO19" s="17">
        <v>0.15671515045685899</v>
      </c>
      <c r="BP19" s="17">
        <v>0.20156064739400201</v>
      </c>
      <c r="BQ19" s="17">
        <v>0.25081869177161098</v>
      </c>
      <c r="BR19" s="17">
        <v>0.45535268617450603</v>
      </c>
      <c r="BS19" s="17"/>
      <c r="BT19" s="17">
        <v>0.26045914771580297</v>
      </c>
      <c r="BU19" s="17">
        <v>7.7558197251189703E-2</v>
      </c>
      <c r="BV19" s="17">
        <v>0.16405580337884801</v>
      </c>
      <c r="BW19" s="17"/>
      <c r="BX19" s="17">
        <v>0.27846139290365202</v>
      </c>
      <c r="BY19" s="17">
        <v>0.162873302478004</v>
      </c>
      <c r="BZ19" s="17"/>
      <c r="CA19" s="17">
        <v>0.63451664825364296</v>
      </c>
      <c r="CB19" s="17">
        <v>0.24431632161355099</v>
      </c>
      <c r="CC19" s="17">
        <v>0.17012369241249101</v>
      </c>
      <c r="CD19" s="17">
        <v>0.242105723540809</v>
      </c>
      <c r="CE19" s="17">
        <v>0.12767212516547699</v>
      </c>
    </row>
    <row r="20" spans="2:83" x14ac:dyDescent="0.35">
      <c r="B20" t="s">
        <v>107</v>
      </c>
      <c r="C20" s="17">
        <v>0.393585607133213</v>
      </c>
      <c r="D20" s="17">
        <v>0.36074178605051199</v>
      </c>
      <c r="E20" s="17">
        <v>0.424650406657617</v>
      </c>
      <c r="F20" s="17"/>
      <c r="G20" s="17">
        <v>0.49805577258318001</v>
      </c>
      <c r="H20" s="17">
        <v>0.43197472596200798</v>
      </c>
      <c r="I20" s="17">
        <v>0.39704118733726401</v>
      </c>
      <c r="J20" s="17">
        <v>0.38309711256242701</v>
      </c>
      <c r="K20" s="17">
        <v>0.37245549120640697</v>
      </c>
      <c r="L20" s="17">
        <v>0.31237493239032899</v>
      </c>
      <c r="M20" s="17"/>
      <c r="N20" s="17">
        <v>0.41892060378203999</v>
      </c>
      <c r="O20" s="17">
        <v>0.41777892415550999</v>
      </c>
      <c r="P20" s="17">
        <v>0.38932769445351401</v>
      </c>
      <c r="Q20" s="17">
        <v>0.38601546916442803</v>
      </c>
      <c r="R20" s="17">
        <v>0.34533640986348202</v>
      </c>
      <c r="S20" s="17">
        <v>0.44217864026089099</v>
      </c>
      <c r="T20" s="17">
        <v>0.38561896725109901</v>
      </c>
      <c r="U20" s="17">
        <v>0.456588229896916</v>
      </c>
      <c r="V20" s="17">
        <v>0.35252470876784697</v>
      </c>
      <c r="W20" s="17">
        <v>0.39318765345510698</v>
      </c>
      <c r="X20" s="17">
        <v>0.33426442294987102</v>
      </c>
      <c r="Y20" s="17">
        <v>0.35960770833393801</v>
      </c>
      <c r="Z20" s="17"/>
      <c r="AA20" s="17">
        <v>0.44712651770969403</v>
      </c>
      <c r="AB20" s="17">
        <v>0.466500542496397</v>
      </c>
      <c r="AC20" s="17">
        <v>0.36324879184785902</v>
      </c>
      <c r="AD20" s="17">
        <v>0.28980561707868202</v>
      </c>
      <c r="AE20" s="17"/>
      <c r="AF20" s="17">
        <v>0.40226610125249701</v>
      </c>
      <c r="AG20" s="17">
        <v>0.41066033026662901</v>
      </c>
      <c r="AH20" s="17">
        <v>0.39595368112338802</v>
      </c>
      <c r="AI20" s="17">
        <v>0.37921850792969902</v>
      </c>
      <c r="AJ20" s="17">
        <v>0.36960773617220299</v>
      </c>
      <c r="AK20" s="17">
        <v>0.36524525119224999</v>
      </c>
      <c r="AL20" s="17"/>
      <c r="AM20" s="17">
        <v>0.39103633595071202</v>
      </c>
      <c r="AN20" s="17">
        <v>0.419712763980579</v>
      </c>
      <c r="AO20" s="17">
        <v>0.39819398117889399</v>
      </c>
      <c r="AP20" s="17">
        <v>0.27296926494595602</v>
      </c>
      <c r="AQ20" s="17">
        <v>0.31975995246709799</v>
      </c>
      <c r="AR20" s="17"/>
      <c r="AS20" s="17">
        <v>0.39247943899581</v>
      </c>
      <c r="AT20" s="17">
        <v>0.42866388851638498</v>
      </c>
      <c r="AU20" s="17">
        <v>0.405070620020067</v>
      </c>
      <c r="AV20" s="17"/>
      <c r="AW20" s="17">
        <v>0.29786837863263999</v>
      </c>
      <c r="AX20" s="17">
        <v>0.41925370845476001</v>
      </c>
      <c r="AY20" s="17">
        <v>0.46880099831761401</v>
      </c>
      <c r="AZ20" s="17">
        <v>0.47291648273317299</v>
      </c>
      <c r="BA20" s="17">
        <v>0.252613068469697</v>
      </c>
      <c r="BB20" s="17"/>
      <c r="BC20" s="17">
        <v>0.35088176880466598</v>
      </c>
      <c r="BD20" s="17">
        <v>0.46355974609644701</v>
      </c>
      <c r="BE20" s="17" t="s">
        <v>101</v>
      </c>
      <c r="BF20" s="17">
        <v>0.24767605542600099</v>
      </c>
      <c r="BG20" s="17">
        <v>0.38991682055899501</v>
      </c>
      <c r="BH20" s="17">
        <v>0.46698736551608</v>
      </c>
      <c r="BI20" s="17">
        <v>0.468455060931595</v>
      </c>
      <c r="BJ20" s="17"/>
      <c r="BK20" s="17">
        <v>0.320187455983862</v>
      </c>
      <c r="BL20" s="17">
        <v>0.28578671774704101</v>
      </c>
      <c r="BM20" s="17">
        <v>0.40528355731574001</v>
      </c>
      <c r="BN20" s="17">
        <v>0.41646497990453502</v>
      </c>
      <c r="BO20" s="17">
        <v>0.42914359523054102</v>
      </c>
      <c r="BP20" s="17">
        <v>0.46210147899871301</v>
      </c>
      <c r="BQ20" s="17">
        <v>0.49432638262769502</v>
      </c>
      <c r="BR20" s="17">
        <v>0.38636718090990402</v>
      </c>
      <c r="BS20" s="17"/>
      <c r="BT20" s="17">
        <v>0.43235217422980299</v>
      </c>
      <c r="BU20" s="17">
        <v>0.36743768236837299</v>
      </c>
      <c r="BV20" s="17">
        <v>0.38257118686203501</v>
      </c>
      <c r="BW20" s="17"/>
      <c r="BX20" s="17">
        <v>0.38293428284428199</v>
      </c>
      <c r="BY20" s="17">
        <v>0.448784987521331</v>
      </c>
      <c r="BZ20" s="17"/>
      <c r="CA20" s="17">
        <v>0.236354443235339</v>
      </c>
      <c r="CB20" s="17">
        <v>0.50359271324145405</v>
      </c>
      <c r="CC20" s="17">
        <v>0.48277182281171799</v>
      </c>
      <c r="CD20" s="17">
        <v>0.40451335119833298</v>
      </c>
      <c r="CE20" s="17">
        <v>0.33870453821291602</v>
      </c>
    </row>
    <row r="21" spans="2:83" x14ac:dyDescent="0.35">
      <c r="B21" t="s">
        <v>108</v>
      </c>
      <c r="C21" s="17">
        <v>0.244543006727934</v>
      </c>
      <c r="D21" s="17">
        <v>0.22494366993392401</v>
      </c>
      <c r="E21" s="17">
        <v>0.263531020590901</v>
      </c>
      <c r="F21" s="17"/>
      <c r="G21" s="17">
        <v>0.15539709892044801</v>
      </c>
      <c r="H21" s="17">
        <v>0.17439559152202999</v>
      </c>
      <c r="I21" s="17">
        <v>0.21527966404527801</v>
      </c>
      <c r="J21" s="17">
        <v>0.27595305821706601</v>
      </c>
      <c r="K21" s="17">
        <v>0.30070912324185201</v>
      </c>
      <c r="L21" s="17">
        <v>0.322072372820495</v>
      </c>
      <c r="M21" s="17"/>
      <c r="N21" s="17">
        <v>0.17382683975105101</v>
      </c>
      <c r="O21" s="17">
        <v>0.22110159892893799</v>
      </c>
      <c r="P21" s="17">
        <v>0.22333732619672</v>
      </c>
      <c r="Q21" s="17">
        <v>0.29110314173657398</v>
      </c>
      <c r="R21" s="17">
        <v>0.23725709127598801</v>
      </c>
      <c r="S21" s="17">
        <v>0.22805952605892199</v>
      </c>
      <c r="T21" s="17">
        <v>0.289303947348791</v>
      </c>
      <c r="U21" s="17">
        <v>0.24947068140800599</v>
      </c>
      <c r="V21" s="17">
        <v>0.282851513206272</v>
      </c>
      <c r="W21" s="17">
        <v>0.29892867164509301</v>
      </c>
      <c r="X21" s="17">
        <v>0.25739417555972199</v>
      </c>
      <c r="Y21" s="17">
        <v>0.20903790945040199</v>
      </c>
      <c r="Z21" s="17"/>
      <c r="AA21" s="17">
        <v>0.22537620101165601</v>
      </c>
      <c r="AB21" s="17">
        <v>0.23857598513768599</v>
      </c>
      <c r="AC21" s="17">
        <v>0.24295766440327399</v>
      </c>
      <c r="AD21" s="17">
        <v>0.27478620852622998</v>
      </c>
      <c r="AE21" s="17"/>
      <c r="AF21" s="17">
        <v>0.18203094754725299</v>
      </c>
      <c r="AG21" s="17">
        <v>0.24361251206689799</v>
      </c>
      <c r="AH21" s="17">
        <v>0.22670014439657099</v>
      </c>
      <c r="AI21" s="17">
        <v>0.29796670217552301</v>
      </c>
      <c r="AJ21" s="17">
        <v>0.26916191064945499</v>
      </c>
      <c r="AK21" s="17">
        <v>0.332069139116418</v>
      </c>
      <c r="AL21" s="17"/>
      <c r="AM21" s="17">
        <v>0.23427915986167</v>
      </c>
      <c r="AN21" s="17">
        <v>0.22815974471410799</v>
      </c>
      <c r="AO21" s="17">
        <v>0.23192383687896501</v>
      </c>
      <c r="AP21" s="17">
        <v>0.47293102603583798</v>
      </c>
      <c r="AQ21" s="17">
        <v>0.31922426167746798</v>
      </c>
      <c r="AR21" s="17"/>
      <c r="AS21" s="17">
        <v>0.25060000818993799</v>
      </c>
      <c r="AT21" s="17">
        <v>0.20984204740500201</v>
      </c>
      <c r="AU21" s="17">
        <v>0.203309499315485</v>
      </c>
      <c r="AV21" s="17"/>
      <c r="AW21" s="17">
        <v>0.284811571489475</v>
      </c>
      <c r="AX21" s="17">
        <v>0.250636297181412</v>
      </c>
      <c r="AY21" s="17">
        <v>0.24530683794357599</v>
      </c>
      <c r="AZ21" s="17">
        <v>0.15935503401083101</v>
      </c>
      <c r="BA21" s="17">
        <v>0.14974673326448401</v>
      </c>
      <c r="BB21" s="17"/>
      <c r="BC21" s="17">
        <v>0.27000747279847498</v>
      </c>
      <c r="BD21" s="17">
        <v>0.21217842339190801</v>
      </c>
      <c r="BE21" s="17" t="s">
        <v>101</v>
      </c>
      <c r="BF21" s="17">
        <v>0.29691842603263402</v>
      </c>
      <c r="BG21" s="17">
        <v>0.15608809209809099</v>
      </c>
      <c r="BH21" s="17">
        <v>0.25251268148380601</v>
      </c>
      <c r="BI21" s="17">
        <v>0.18344880977147901</v>
      </c>
      <c r="BJ21" s="17"/>
      <c r="BK21" s="17">
        <v>0.242099981626377</v>
      </c>
      <c r="BL21" s="17">
        <v>0.28611501874010098</v>
      </c>
      <c r="BM21" s="17">
        <v>0.24695870887933999</v>
      </c>
      <c r="BN21" s="17">
        <v>0.276035630897839</v>
      </c>
      <c r="BO21" s="17">
        <v>0.24636085413030301</v>
      </c>
      <c r="BP21" s="17">
        <v>0.22157279021586901</v>
      </c>
      <c r="BQ21" s="17">
        <v>0.18103017237838201</v>
      </c>
      <c r="BR21" s="17">
        <v>9.6947658665554604E-2</v>
      </c>
      <c r="BS21" s="17"/>
      <c r="BT21" s="17">
        <v>0.16643431609509801</v>
      </c>
      <c r="BU21" s="17">
        <v>0.296788680861721</v>
      </c>
      <c r="BV21" s="17">
        <v>0.26802311818243502</v>
      </c>
      <c r="BW21" s="17"/>
      <c r="BX21" s="17">
        <v>0.196662509356096</v>
      </c>
      <c r="BY21" s="17">
        <v>0.22070035147710301</v>
      </c>
      <c r="BZ21" s="17"/>
      <c r="CA21" s="17">
        <v>6.9772061663522802E-2</v>
      </c>
      <c r="CB21" s="17">
        <v>0.17758861502491899</v>
      </c>
      <c r="CC21" s="17">
        <v>0.20682340837103699</v>
      </c>
      <c r="CD21" s="17">
        <v>0.18491468890153701</v>
      </c>
      <c r="CE21" s="17">
        <v>0.283817091470705</v>
      </c>
    </row>
    <row r="22" spans="2:83" x14ac:dyDescent="0.35">
      <c r="B22" t="s">
        <v>109</v>
      </c>
      <c r="C22" s="17">
        <v>0.19041402814220701</v>
      </c>
      <c r="D22" s="17">
        <v>0.20908488845692</v>
      </c>
      <c r="E22" s="17">
        <v>0.17285547167526799</v>
      </c>
      <c r="F22" s="17"/>
      <c r="G22" s="17">
        <v>8.8686507750653606E-2</v>
      </c>
      <c r="H22" s="17">
        <v>0.115561793994832</v>
      </c>
      <c r="I22" s="17">
        <v>0.15586032744890799</v>
      </c>
      <c r="J22" s="17">
        <v>0.21658976997034701</v>
      </c>
      <c r="K22" s="17">
        <v>0.25027379270570999</v>
      </c>
      <c r="L22" s="17">
        <v>0.28623000758473599</v>
      </c>
      <c r="M22" s="17"/>
      <c r="N22" s="17">
        <v>0.103384882377919</v>
      </c>
      <c r="O22" s="17">
        <v>0.195615822272874</v>
      </c>
      <c r="P22" s="17">
        <v>0.246658587798055</v>
      </c>
      <c r="Q22" s="17">
        <v>0.20497284301160501</v>
      </c>
      <c r="R22" s="17">
        <v>0.24827700857617099</v>
      </c>
      <c r="S22" s="17">
        <v>0.16967427129902901</v>
      </c>
      <c r="T22" s="17">
        <v>0.18153650350157</v>
      </c>
      <c r="U22" s="17">
        <v>0.22330409157612599</v>
      </c>
      <c r="V22" s="17">
        <v>0.185725289226779</v>
      </c>
      <c r="W22" s="17">
        <v>0.18732306690533701</v>
      </c>
      <c r="X22" s="17">
        <v>0.250253466305838</v>
      </c>
      <c r="Y22" s="17">
        <v>0.214297664971074</v>
      </c>
      <c r="Z22" s="17"/>
      <c r="AA22" s="17">
        <v>9.5476221467572994E-2</v>
      </c>
      <c r="AB22" s="17">
        <v>0.14058610578632999</v>
      </c>
      <c r="AC22" s="17">
        <v>0.23212006510973501</v>
      </c>
      <c r="AD22" s="17">
        <v>0.30346688408023698</v>
      </c>
      <c r="AE22" s="17"/>
      <c r="AF22" s="17">
        <v>0.1112453937622</v>
      </c>
      <c r="AG22" s="17">
        <v>0.203562186957013</v>
      </c>
      <c r="AH22" s="17">
        <v>0.184437761470922</v>
      </c>
      <c r="AI22" s="17">
        <v>0.22652495877029699</v>
      </c>
      <c r="AJ22" s="17">
        <v>0.25977270756863802</v>
      </c>
      <c r="AK22" s="17">
        <v>0.15992914236702099</v>
      </c>
      <c r="AL22" s="17"/>
      <c r="AM22" s="17">
        <v>0.22173422878046301</v>
      </c>
      <c r="AN22" s="17">
        <v>0.130403078276635</v>
      </c>
      <c r="AO22" s="17">
        <v>0.155101638021545</v>
      </c>
      <c r="AP22" s="17">
        <v>0.207212696175092</v>
      </c>
      <c r="AQ22" s="17">
        <v>0.266215193875247</v>
      </c>
      <c r="AR22" s="17"/>
      <c r="AS22" s="17">
        <v>0.20108871854237401</v>
      </c>
      <c r="AT22" s="17">
        <v>0.13975264747792299</v>
      </c>
      <c r="AU22" s="17">
        <v>0.16251832269712399</v>
      </c>
      <c r="AV22" s="17"/>
      <c r="AW22" s="17">
        <v>0.32690278601886102</v>
      </c>
      <c r="AX22" s="17">
        <v>0.18152629134968501</v>
      </c>
      <c r="AY22" s="17">
        <v>7.7434305187112307E-2</v>
      </c>
      <c r="AZ22" s="17">
        <v>4.71583198722762E-2</v>
      </c>
      <c r="BA22" s="17">
        <v>0.15939519325583401</v>
      </c>
      <c r="BB22" s="17"/>
      <c r="BC22" s="17">
        <v>0.20393843290094699</v>
      </c>
      <c r="BD22" s="17">
        <v>0.13255161506316501</v>
      </c>
      <c r="BE22" s="17" t="s">
        <v>101</v>
      </c>
      <c r="BF22" s="17">
        <v>0.24300946772895099</v>
      </c>
      <c r="BG22" s="17">
        <v>0.29924716263089601</v>
      </c>
      <c r="BH22" s="17">
        <v>0.15406326955081801</v>
      </c>
      <c r="BI22" s="17">
        <v>0.18366001401839899</v>
      </c>
      <c r="BJ22" s="17"/>
      <c r="BK22" s="17">
        <v>0.24733678211135601</v>
      </c>
      <c r="BL22" s="17">
        <v>0.30335509479587902</v>
      </c>
      <c r="BM22" s="17">
        <v>0.217184727680099</v>
      </c>
      <c r="BN22" s="17">
        <v>0.14227605900652901</v>
      </c>
      <c r="BO22" s="17">
        <v>0.16778040018229701</v>
      </c>
      <c r="BP22" s="17">
        <v>0.114765083391416</v>
      </c>
      <c r="BQ22" s="17">
        <v>7.38247532223123E-2</v>
      </c>
      <c r="BR22" s="17">
        <v>6.13324742500354E-2</v>
      </c>
      <c r="BS22" s="17"/>
      <c r="BT22" s="17">
        <v>0.140754361959295</v>
      </c>
      <c r="BU22" s="17">
        <v>0.25821543951871601</v>
      </c>
      <c r="BV22" s="17">
        <v>0.185349891576682</v>
      </c>
      <c r="BW22" s="17"/>
      <c r="BX22" s="17">
        <v>0.14194181489597099</v>
      </c>
      <c r="BY22" s="17">
        <v>0.16764135852356199</v>
      </c>
      <c r="BZ22" s="17"/>
      <c r="CA22" s="17">
        <v>5.9356846847495599E-2</v>
      </c>
      <c r="CB22" s="17">
        <v>7.4502350120076097E-2</v>
      </c>
      <c r="CC22" s="17">
        <v>0.14028107640475501</v>
      </c>
      <c r="CD22" s="17">
        <v>0.16846623635932001</v>
      </c>
      <c r="CE22" s="17">
        <v>0.24980624515090299</v>
      </c>
    </row>
    <row r="23" spans="2:83" x14ac:dyDescent="0.35">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row>
    <row r="24" spans="2:83" x14ac:dyDescent="0.35">
      <c r="B24" s="6" t="s">
        <v>114</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row>
    <row r="25" spans="2:83" x14ac:dyDescent="0.35">
      <c r="B25" s="34" t="s">
        <v>270</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row>
    <row r="26" spans="2:83" x14ac:dyDescent="0.35">
      <c r="B26" t="s">
        <v>111</v>
      </c>
      <c r="C26" s="17">
        <v>0.62483588876549101</v>
      </c>
      <c r="D26" s="17">
        <v>0.60625486783726401</v>
      </c>
      <c r="E26" s="17">
        <v>0.64445226437142999</v>
      </c>
      <c r="F26" s="17"/>
      <c r="G26" s="17">
        <v>0.50858393514890798</v>
      </c>
      <c r="H26" s="17">
        <v>0.57440367936943204</v>
      </c>
      <c r="I26" s="17">
        <v>0.57950901835093505</v>
      </c>
      <c r="J26" s="17">
        <v>0.65682077471859901</v>
      </c>
      <c r="K26" s="17">
        <v>0.80508519744082696</v>
      </c>
      <c r="L26" s="17">
        <v>0.81064825800986295</v>
      </c>
      <c r="M26" s="17"/>
      <c r="N26" s="17">
        <v>0.54750630262552902</v>
      </c>
      <c r="O26" s="17">
        <v>0.64541194479334996</v>
      </c>
      <c r="P26" s="17">
        <v>0.60159676639340998</v>
      </c>
      <c r="Q26" s="17">
        <v>0.63004220669098299</v>
      </c>
      <c r="R26" s="17">
        <v>0.59761088257566997</v>
      </c>
      <c r="S26" s="17">
        <v>0.622692699521328</v>
      </c>
      <c r="T26" s="17">
        <v>0.64801604446530903</v>
      </c>
      <c r="U26" s="17">
        <v>0.66791066093889595</v>
      </c>
      <c r="V26" s="17">
        <v>0.65441487150862998</v>
      </c>
      <c r="W26" s="17">
        <v>0.66563314423783604</v>
      </c>
      <c r="X26" s="17">
        <v>0.62925564160235403</v>
      </c>
      <c r="Y26" s="17">
        <v>0.75579805604646699</v>
      </c>
      <c r="Z26" s="17"/>
      <c r="AA26" s="17">
        <v>0.672030708352228</v>
      </c>
      <c r="AB26" s="17">
        <v>0.58828520908906201</v>
      </c>
      <c r="AC26" s="17">
        <v>0.67664666582884403</v>
      </c>
      <c r="AD26" s="17">
        <v>0.54635963033064305</v>
      </c>
      <c r="AE26" s="17"/>
      <c r="AF26" s="17">
        <v>0.54675963964624097</v>
      </c>
      <c r="AG26" s="17">
        <v>0.67832159170161099</v>
      </c>
      <c r="AH26" s="17">
        <v>0.604723391124936</v>
      </c>
      <c r="AI26" s="17">
        <v>0.60441227406496301</v>
      </c>
      <c r="AJ26" s="17">
        <v>0.76596018317467696</v>
      </c>
      <c r="AK26" s="17">
        <v>0.56690339977404003</v>
      </c>
      <c r="AL26" s="17"/>
      <c r="AM26" s="17">
        <v>0.62684833837058196</v>
      </c>
      <c r="AN26" s="17">
        <v>0.59065242450160604</v>
      </c>
      <c r="AO26" s="17">
        <v>0.71805604419981905</v>
      </c>
      <c r="AP26" s="17">
        <v>0.89053370202371696</v>
      </c>
      <c r="AQ26" s="17">
        <v>0.57344095085581603</v>
      </c>
      <c r="AR26" s="17"/>
      <c r="AS26" s="17">
        <v>0.65038612866757906</v>
      </c>
      <c r="AT26" s="17">
        <v>0.61736543542373101</v>
      </c>
      <c r="AU26" s="17">
        <v>0.62909585087596798</v>
      </c>
      <c r="AV26" s="17"/>
      <c r="AW26" s="17">
        <v>0.61442951889351904</v>
      </c>
      <c r="AX26" s="17">
        <v>0.62572892615263298</v>
      </c>
      <c r="AY26" s="17">
        <v>0.61266603944572195</v>
      </c>
      <c r="AZ26" s="17">
        <v>0.60110522542080902</v>
      </c>
      <c r="BA26" s="17">
        <v>0.89174919655650497</v>
      </c>
      <c r="BB26" s="17"/>
      <c r="BC26" s="17">
        <v>0.69395047861477799</v>
      </c>
      <c r="BD26" s="17">
        <v>0.68382659137905899</v>
      </c>
      <c r="BE26" s="17" t="s">
        <v>101</v>
      </c>
      <c r="BF26" s="17">
        <v>0.58289565430217405</v>
      </c>
      <c r="BG26" s="17">
        <v>0.52795061581901004</v>
      </c>
      <c r="BH26" s="17">
        <v>0.46219977700829001</v>
      </c>
      <c r="BI26" s="17">
        <v>0.60427362370476601</v>
      </c>
      <c r="BJ26" s="17"/>
      <c r="BK26" s="17">
        <v>0.40954224850163901</v>
      </c>
      <c r="BL26" s="17">
        <v>0.52628029258280296</v>
      </c>
      <c r="BM26" s="17">
        <v>0.57753260474220203</v>
      </c>
      <c r="BN26" s="17">
        <v>0.64089564951846301</v>
      </c>
      <c r="BO26" s="17">
        <v>0.68496102375283197</v>
      </c>
      <c r="BP26" s="17">
        <v>0.74033404417308801</v>
      </c>
      <c r="BQ26" s="17">
        <v>0.66811469678472601</v>
      </c>
      <c r="BR26" s="17">
        <v>0.61185817548488897</v>
      </c>
      <c r="BS26" s="17"/>
      <c r="BT26" s="17">
        <v>0.63605189836894105</v>
      </c>
      <c r="BU26" s="17">
        <v>0.80618670166197803</v>
      </c>
      <c r="BV26" s="17">
        <v>0.55533231956490803</v>
      </c>
      <c r="BW26" s="17"/>
      <c r="BX26" s="17">
        <v>0.54701141211835502</v>
      </c>
      <c r="BY26" s="17">
        <v>0.68072389991297</v>
      </c>
      <c r="BZ26" s="17"/>
      <c r="CA26" s="17">
        <v>0.64292815832266104</v>
      </c>
      <c r="CB26" s="17">
        <v>0.71185851096820396</v>
      </c>
      <c r="CC26" s="17">
        <v>0.60823843996697802</v>
      </c>
      <c r="CD26" s="17">
        <v>0.64218732798719802</v>
      </c>
      <c r="CE26" s="17">
        <v>0.54850438908285404</v>
      </c>
    </row>
    <row r="27" spans="2:83" x14ac:dyDescent="0.35">
      <c r="B27" t="s">
        <v>112</v>
      </c>
      <c r="C27" s="17">
        <v>0.24483842415825099</v>
      </c>
      <c r="D27" s="17">
        <v>0.25847724811630202</v>
      </c>
      <c r="E27" s="17">
        <v>0.23104313685549299</v>
      </c>
      <c r="F27" s="17"/>
      <c r="G27" s="17">
        <v>0.39899210287140802</v>
      </c>
      <c r="H27" s="17">
        <v>0.31099062363825197</v>
      </c>
      <c r="I27" s="17">
        <v>0.25775096531973701</v>
      </c>
      <c r="J27" s="17">
        <v>0.19266877818848199</v>
      </c>
      <c r="K27" s="17">
        <v>6.4443839985333803E-2</v>
      </c>
      <c r="L27" s="17">
        <v>0.109158926161761</v>
      </c>
      <c r="M27" s="17"/>
      <c r="N27" s="17">
        <v>0.38885038075043099</v>
      </c>
      <c r="O27" s="17">
        <v>0.20187383913363499</v>
      </c>
      <c r="P27" s="17">
        <v>0.26017337527701301</v>
      </c>
      <c r="Q27" s="17">
        <v>0.24783963182619401</v>
      </c>
      <c r="R27" s="17">
        <v>0.21984307094951899</v>
      </c>
      <c r="S27" s="17">
        <v>0.25150792052618998</v>
      </c>
      <c r="T27" s="17">
        <v>0.192010898860177</v>
      </c>
      <c r="U27" s="17">
        <v>0.223902768603705</v>
      </c>
      <c r="V27" s="17">
        <v>0.24539496483657999</v>
      </c>
      <c r="W27" s="17">
        <v>0.16146270195927101</v>
      </c>
      <c r="X27" s="17">
        <v>0.130915853797721</v>
      </c>
      <c r="Y27" s="17">
        <v>0.14367237234595401</v>
      </c>
      <c r="Z27" s="17"/>
      <c r="AA27" s="17">
        <v>0.23887870442891301</v>
      </c>
      <c r="AB27" s="17">
        <v>0.25777342438811501</v>
      </c>
      <c r="AC27" s="17">
        <v>0.205532476512231</v>
      </c>
      <c r="AD27" s="17">
        <v>0.28140409477436601</v>
      </c>
      <c r="AE27" s="17"/>
      <c r="AF27" s="17">
        <v>0.34546637833007499</v>
      </c>
      <c r="AG27" s="17">
        <v>0.19843860910157701</v>
      </c>
      <c r="AH27" s="17">
        <v>0.27893533586605901</v>
      </c>
      <c r="AI27" s="17">
        <v>0.22139225101857099</v>
      </c>
      <c r="AJ27" s="17">
        <v>9.0881474389276906E-2</v>
      </c>
      <c r="AK27" s="17">
        <v>0.25521240103826198</v>
      </c>
      <c r="AL27" s="17"/>
      <c r="AM27" s="17">
        <v>0.24847055655156</v>
      </c>
      <c r="AN27" s="17">
        <v>0.29098266495790798</v>
      </c>
      <c r="AO27" s="17">
        <v>0.18342199395918499</v>
      </c>
      <c r="AP27" s="17">
        <v>0.109466297976283</v>
      </c>
      <c r="AQ27" s="17">
        <v>0.194003227434425</v>
      </c>
      <c r="AR27" s="17"/>
      <c r="AS27" s="17">
        <v>0.25864468436786803</v>
      </c>
      <c r="AT27" s="17">
        <v>0.272669572412162</v>
      </c>
      <c r="AU27" s="17">
        <v>0.27862011924115199</v>
      </c>
      <c r="AV27" s="17"/>
      <c r="AW27" s="17">
        <v>0.20199842640139301</v>
      </c>
      <c r="AX27" s="17">
        <v>0.24083605372835801</v>
      </c>
      <c r="AY27" s="17">
        <v>0.26502581904448402</v>
      </c>
      <c r="AZ27" s="17">
        <v>0.30539373685013499</v>
      </c>
      <c r="BA27" s="17">
        <v>7.7274736735159805E-2</v>
      </c>
      <c r="BB27" s="17"/>
      <c r="BC27" s="17">
        <v>0.19862773855625299</v>
      </c>
      <c r="BD27" s="17">
        <v>0.19127776700740901</v>
      </c>
      <c r="BE27" s="17" t="s">
        <v>101</v>
      </c>
      <c r="BF27" s="17">
        <v>0.28851082250662002</v>
      </c>
      <c r="BG27" s="17">
        <v>0.29194649168704301</v>
      </c>
      <c r="BH27" s="17">
        <v>0.38174385446179898</v>
      </c>
      <c r="BI27" s="17">
        <v>0.230862754976673</v>
      </c>
      <c r="BJ27" s="17"/>
      <c r="BK27" s="17">
        <v>0.47808927865738199</v>
      </c>
      <c r="BL27" s="17">
        <v>0.243954442571445</v>
      </c>
      <c r="BM27" s="17">
        <v>0.27611438253971199</v>
      </c>
      <c r="BN27" s="17">
        <v>0.233555566598043</v>
      </c>
      <c r="BO27" s="17">
        <v>0.19889731468032601</v>
      </c>
      <c r="BP27" s="17">
        <v>0.21115293009629499</v>
      </c>
      <c r="BQ27" s="17">
        <v>0.270833410134519</v>
      </c>
      <c r="BR27" s="17">
        <v>0.26058822216364502</v>
      </c>
      <c r="BS27" s="17"/>
      <c r="BT27" s="17">
        <v>0.25924025402720702</v>
      </c>
      <c r="BU27" s="17">
        <v>6.8903427374353995E-2</v>
      </c>
      <c r="BV27" s="17">
        <v>0.28703215134143301</v>
      </c>
      <c r="BW27" s="17"/>
      <c r="BX27" s="17">
        <v>0.35080947330377599</v>
      </c>
      <c r="BY27" s="17">
        <v>0.17854439448590601</v>
      </c>
      <c r="BZ27" s="17"/>
      <c r="CA27" s="17">
        <v>0.327806009930385</v>
      </c>
      <c r="CB27" s="17">
        <v>0.22470522079965899</v>
      </c>
      <c r="CC27" s="17">
        <v>0.23258231676447999</v>
      </c>
      <c r="CD27" s="17">
        <v>0.24179244831296701</v>
      </c>
      <c r="CE27" s="17">
        <v>0.26679707244520201</v>
      </c>
    </row>
    <row r="28" spans="2:83" x14ac:dyDescent="0.35">
      <c r="B28" t="s">
        <v>113</v>
      </c>
      <c r="C28" s="17">
        <v>0.130325687076258</v>
      </c>
      <c r="D28" s="17">
        <v>0.135267884046434</v>
      </c>
      <c r="E28" s="17">
        <v>0.124504598773077</v>
      </c>
      <c r="F28" s="17"/>
      <c r="G28" s="17">
        <v>9.2423961979684194E-2</v>
      </c>
      <c r="H28" s="17">
        <v>0.114605696992315</v>
      </c>
      <c r="I28" s="17">
        <v>0.162740016329328</v>
      </c>
      <c r="J28" s="17">
        <v>0.150510447092918</v>
      </c>
      <c r="K28" s="17">
        <v>0.130470962573839</v>
      </c>
      <c r="L28" s="17">
        <v>8.0192815828375896E-2</v>
      </c>
      <c r="M28" s="17"/>
      <c r="N28" s="17">
        <v>6.3643316624039895E-2</v>
      </c>
      <c r="O28" s="17">
        <v>0.152714216073015</v>
      </c>
      <c r="P28" s="17">
        <v>0.13822985832957799</v>
      </c>
      <c r="Q28" s="17">
        <v>0.12211816148282301</v>
      </c>
      <c r="R28" s="17">
        <v>0.18254604647481201</v>
      </c>
      <c r="S28" s="17">
        <v>0.125799379952483</v>
      </c>
      <c r="T28" s="17">
        <v>0.159973056674515</v>
      </c>
      <c r="U28" s="17">
        <v>0.108186570457399</v>
      </c>
      <c r="V28" s="17">
        <v>0.10019016365479</v>
      </c>
      <c r="W28" s="17">
        <v>0.17290415380289301</v>
      </c>
      <c r="X28" s="17">
        <v>0.239828504599924</v>
      </c>
      <c r="Y28" s="17">
        <v>0.100529571607579</v>
      </c>
      <c r="Z28" s="17"/>
      <c r="AA28" s="17">
        <v>8.9090587218858902E-2</v>
      </c>
      <c r="AB28" s="17">
        <v>0.153941366522823</v>
      </c>
      <c r="AC28" s="17">
        <v>0.117820857658925</v>
      </c>
      <c r="AD28" s="17">
        <v>0.17223627489499099</v>
      </c>
      <c r="AE28" s="17"/>
      <c r="AF28" s="17">
        <v>0.107773982023684</v>
      </c>
      <c r="AG28" s="17">
        <v>0.12323979919681199</v>
      </c>
      <c r="AH28" s="17">
        <v>0.116341273009005</v>
      </c>
      <c r="AI28" s="17">
        <v>0.174195474916466</v>
      </c>
      <c r="AJ28" s="17">
        <v>0.143158342436046</v>
      </c>
      <c r="AK28" s="17">
        <v>0.17788419918769799</v>
      </c>
      <c r="AL28" s="17"/>
      <c r="AM28" s="17">
        <v>0.124681105077859</v>
      </c>
      <c r="AN28" s="17">
        <v>0.11836491054048601</v>
      </c>
      <c r="AO28" s="17">
        <v>9.8521961840996097E-2</v>
      </c>
      <c r="AP28" s="17">
        <v>0</v>
      </c>
      <c r="AQ28" s="17">
        <v>0.232555821709759</v>
      </c>
      <c r="AR28" s="17"/>
      <c r="AS28" s="17">
        <v>9.0969186964553306E-2</v>
      </c>
      <c r="AT28" s="17">
        <v>0.109964992164107</v>
      </c>
      <c r="AU28" s="17">
        <v>9.2284029882880397E-2</v>
      </c>
      <c r="AV28" s="17"/>
      <c r="AW28" s="17">
        <v>0.183572054705088</v>
      </c>
      <c r="AX28" s="17">
        <v>0.13343502011900901</v>
      </c>
      <c r="AY28" s="17">
        <v>0.12230814150979299</v>
      </c>
      <c r="AZ28" s="17">
        <v>9.3501037729055894E-2</v>
      </c>
      <c r="BA28" s="17">
        <v>3.09760667083353E-2</v>
      </c>
      <c r="BB28" s="17"/>
      <c r="BC28" s="17">
        <v>0.107421782828969</v>
      </c>
      <c r="BD28" s="17">
        <v>0.124895641613532</v>
      </c>
      <c r="BE28" s="17" t="s">
        <v>101</v>
      </c>
      <c r="BF28" s="17">
        <v>0.12859352319120501</v>
      </c>
      <c r="BG28" s="17">
        <v>0.18010289249394701</v>
      </c>
      <c r="BH28" s="17">
        <v>0.15605636852991001</v>
      </c>
      <c r="BI28" s="17">
        <v>0.164863621318561</v>
      </c>
      <c r="BJ28" s="17"/>
      <c r="BK28" s="17">
        <v>0.11236847284097901</v>
      </c>
      <c r="BL28" s="17">
        <v>0.22976526484575199</v>
      </c>
      <c r="BM28" s="17">
        <v>0.14635301271808601</v>
      </c>
      <c r="BN28" s="17">
        <v>0.125548783883494</v>
      </c>
      <c r="BO28" s="17">
        <v>0.116141661566842</v>
      </c>
      <c r="BP28" s="17">
        <v>4.8513025730617401E-2</v>
      </c>
      <c r="BQ28" s="17">
        <v>6.1051893080754698E-2</v>
      </c>
      <c r="BR28" s="17">
        <v>0.12755360235146501</v>
      </c>
      <c r="BS28" s="17"/>
      <c r="BT28" s="17">
        <v>0.104707847603852</v>
      </c>
      <c r="BU28" s="17">
        <v>0.124909870963668</v>
      </c>
      <c r="BV28" s="17">
        <v>0.15763552909365899</v>
      </c>
      <c r="BW28" s="17"/>
      <c r="BX28" s="17">
        <v>0.102179114577869</v>
      </c>
      <c r="BY28" s="17">
        <v>0.140731705601123</v>
      </c>
      <c r="BZ28" s="17"/>
      <c r="CA28" s="17">
        <v>2.92658317469538E-2</v>
      </c>
      <c r="CB28" s="17">
        <v>6.3436268232137105E-2</v>
      </c>
      <c r="CC28" s="17">
        <v>0.15917924326854199</v>
      </c>
      <c r="CD28" s="17">
        <v>0.116020223699835</v>
      </c>
      <c r="CE28" s="17">
        <v>0.18469853847194401</v>
      </c>
    </row>
    <row r="29" spans="2:83" x14ac:dyDescent="0.35">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row>
    <row r="30" spans="2:83" x14ac:dyDescent="0.35">
      <c r="B30" s="6" t="s">
        <v>123</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row>
    <row r="31" spans="2:83" x14ac:dyDescent="0.35">
      <c r="B31" s="35" t="s">
        <v>348</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row>
    <row r="32" spans="2:83" x14ac:dyDescent="0.35">
      <c r="B32" t="s">
        <v>115</v>
      </c>
      <c r="C32" s="17">
        <v>0.60026869327445698</v>
      </c>
      <c r="D32" s="17">
        <v>0.58456227003405903</v>
      </c>
      <c r="E32" s="17">
        <v>0.61260966845352705</v>
      </c>
      <c r="F32" s="17"/>
      <c r="G32" s="17">
        <v>0.54870584565688396</v>
      </c>
      <c r="H32" s="17">
        <v>0.62225356110460395</v>
      </c>
      <c r="I32" s="17">
        <v>0.60976759104339895</v>
      </c>
      <c r="J32" s="17">
        <v>0.632132444962764</v>
      </c>
      <c r="K32" s="17">
        <v>0.57357754716415099</v>
      </c>
      <c r="L32" s="17">
        <v>0.55005113802459604</v>
      </c>
      <c r="M32" s="17"/>
      <c r="N32" s="17">
        <v>0.55825203457275596</v>
      </c>
      <c r="O32" s="17">
        <v>0.59731165380008799</v>
      </c>
      <c r="P32" s="17">
        <v>0.71440487166695699</v>
      </c>
      <c r="Q32" s="17">
        <v>0.66928510254631102</v>
      </c>
      <c r="R32" s="17">
        <v>0.62513524335369497</v>
      </c>
      <c r="S32" s="17">
        <v>0.56418111125843795</v>
      </c>
      <c r="T32" s="17">
        <v>0.61121969569052204</v>
      </c>
      <c r="U32" s="17">
        <v>0.51686173757835996</v>
      </c>
      <c r="V32" s="17">
        <v>0.70157087575727595</v>
      </c>
      <c r="W32" s="17">
        <v>0.50349457771550499</v>
      </c>
      <c r="X32" s="17">
        <v>0.53170968388149897</v>
      </c>
      <c r="Y32" s="17">
        <v>0.552487134136737</v>
      </c>
      <c r="Z32" s="17"/>
      <c r="AA32" s="17">
        <v>0.65774194024155097</v>
      </c>
      <c r="AB32" s="17">
        <v>0.56468481766289502</v>
      </c>
      <c r="AC32" s="17">
        <v>0.54986174022710699</v>
      </c>
      <c r="AD32" s="17">
        <v>0.625110513163876</v>
      </c>
      <c r="AE32" s="17"/>
      <c r="AF32" s="17">
        <v>0.54682979917728503</v>
      </c>
      <c r="AG32" s="17">
        <v>0.62575613785451201</v>
      </c>
      <c r="AH32" s="17">
        <v>0.57542745018094998</v>
      </c>
      <c r="AI32" s="17">
        <v>0.60972323950207696</v>
      </c>
      <c r="AJ32" s="17">
        <v>0.62224169203987301</v>
      </c>
      <c r="AK32" s="17">
        <v>0.71792663889542097</v>
      </c>
      <c r="AL32" s="17"/>
      <c r="AM32" s="17">
        <v>0.61603113829352396</v>
      </c>
      <c r="AN32" s="17">
        <v>0.57105855506192404</v>
      </c>
      <c r="AO32" s="17">
        <v>0.56144197737475798</v>
      </c>
      <c r="AP32" s="17">
        <v>0.81272369410092105</v>
      </c>
      <c r="AQ32" s="17">
        <v>0.65365945388036095</v>
      </c>
      <c r="AR32" s="17"/>
      <c r="AS32" s="17">
        <v>0.65051423460884605</v>
      </c>
      <c r="AT32" s="17">
        <v>0.58687184739967702</v>
      </c>
      <c r="AU32" s="17">
        <v>0.50142159801828301</v>
      </c>
      <c r="AV32" s="17"/>
      <c r="AW32" s="17">
        <v>0.53980889339665294</v>
      </c>
      <c r="AX32" s="17">
        <v>0.60865826396154299</v>
      </c>
      <c r="AY32" s="17">
        <v>0.61988630154262003</v>
      </c>
      <c r="AZ32" s="17">
        <v>0.60353026391890496</v>
      </c>
      <c r="BA32" s="17">
        <v>0.68202130630082003</v>
      </c>
      <c r="BB32" s="17"/>
      <c r="BC32" s="17">
        <v>0.56624730345741003</v>
      </c>
      <c r="BD32" s="17">
        <v>0.61704001601262004</v>
      </c>
      <c r="BE32" s="17" t="s">
        <v>101</v>
      </c>
      <c r="BF32" s="17">
        <v>0.57902690712185001</v>
      </c>
      <c r="BG32" s="17">
        <v>0.76893542561140504</v>
      </c>
      <c r="BH32" s="17">
        <v>0.56473481450859397</v>
      </c>
      <c r="BI32" s="17">
        <v>0.59614465896088997</v>
      </c>
      <c r="BJ32" s="17"/>
      <c r="BK32" s="17">
        <v>0.597744950175923</v>
      </c>
      <c r="BL32" s="17">
        <v>0.59953538149846597</v>
      </c>
      <c r="BM32" s="17">
        <v>0.52580172742434605</v>
      </c>
      <c r="BN32" s="17">
        <v>0.60261311434603804</v>
      </c>
      <c r="BO32" s="17">
        <v>0.66329186776841997</v>
      </c>
      <c r="BP32" s="17">
        <v>0.58891757359701902</v>
      </c>
      <c r="BQ32" s="17">
        <v>0.53353894726902196</v>
      </c>
      <c r="BR32" s="17">
        <v>0.67592134727129505</v>
      </c>
      <c r="BS32" s="17"/>
      <c r="BT32" s="17">
        <v>0.60756171422314198</v>
      </c>
      <c r="BU32" s="17">
        <v>0.57345619680682802</v>
      </c>
      <c r="BV32" s="17">
        <v>0.60485634130988297</v>
      </c>
      <c r="BW32" s="17"/>
      <c r="BX32" s="17">
        <v>0.55390811570254395</v>
      </c>
      <c r="BY32" s="17">
        <v>0.62371025546163505</v>
      </c>
      <c r="BZ32" s="17"/>
      <c r="CA32" s="17">
        <v>0.64983621009129799</v>
      </c>
      <c r="CB32" s="17">
        <v>0.67386435290972402</v>
      </c>
      <c r="CC32" s="17">
        <v>0.57042486130973502</v>
      </c>
      <c r="CD32" s="17">
        <v>0.53765548343105596</v>
      </c>
      <c r="CE32" s="17">
        <v>0.58965285142759905</v>
      </c>
    </row>
    <row r="33" spans="2:83" x14ac:dyDescent="0.35">
      <c r="B33" t="s">
        <v>116</v>
      </c>
      <c r="C33" s="17">
        <v>0.349261999193203</v>
      </c>
      <c r="D33" s="17">
        <v>0.37808800629918099</v>
      </c>
      <c r="E33" s="17">
        <v>0.31774182496198999</v>
      </c>
      <c r="F33" s="17"/>
      <c r="G33" s="17">
        <v>0.28445878359235699</v>
      </c>
      <c r="H33" s="17">
        <v>0.465128995606092</v>
      </c>
      <c r="I33" s="17">
        <v>0.37314238795604099</v>
      </c>
      <c r="J33" s="17">
        <v>0.33840336406669802</v>
      </c>
      <c r="K33" s="17">
        <v>0.28127128053553502</v>
      </c>
      <c r="L33" s="17">
        <v>0.22182166577395501</v>
      </c>
      <c r="M33" s="17"/>
      <c r="N33" s="17">
        <v>0.34513506128544902</v>
      </c>
      <c r="O33" s="17">
        <v>0.47047949014485502</v>
      </c>
      <c r="P33" s="17">
        <v>0.37354322508704402</v>
      </c>
      <c r="Q33" s="17">
        <v>0.33234630770147</v>
      </c>
      <c r="R33" s="17">
        <v>0.35477573558063902</v>
      </c>
      <c r="S33" s="17">
        <v>0.26523994287592501</v>
      </c>
      <c r="T33" s="17">
        <v>0.384054928072526</v>
      </c>
      <c r="U33" s="17">
        <v>0.22632800480839901</v>
      </c>
      <c r="V33" s="17">
        <v>0.32920639164632498</v>
      </c>
      <c r="W33" s="17">
        <v>0.286312636406791</v>
      </c>
      <c r="X33" s="17">
        <v>0.27759415031799201</v>
      </c>
      <c r="Y33" s="17">
        <v>0.44391773676589102</v>
      </c>
      <c r="Z33" s="17"/>
      <c r="AA33" s="17">
        <v>0.34682237550946599</v>
      </c>
      <c r="AB33" s="17">
        <v>0.39029811843492601</v>
      </c>
      <c r="AC33" s="17">
        <v>0.34778523363862701</v>
      </c>
      <c r="AD33" s="17">
        <v>0.290204350081194</v>
      </c>
      <c r="AE33" s="17"/>
      <c r="AF33" s="17">
        <v>0.39450071127831199</v>
      </c>
      <c r="AG33" s="17">
        <v>0.37153545590244902</v>
      </c>
      <c r="AH33" s="17">
        <v>0.32527077836902402</v>
      </c>
      <c r="AI33" s="17">
        <v>0.30805684786285997</v>
      </c>
      <c r="AJ33" s="17">
        <v>0.29521817594834299</v>
      </c>
      <c r="AK33" s="17">
        <v>0.28420274518681699</v>
      </c>
      <c r="AL33" s="17"/>
      <c r="AM33" s="17">
        <v>0.34794542404124201</v>
      </c>
      <c r="AN33" s="17">
        <v>0.37024300583494102</v>
      </c>
      <c r="AO33" s="17">
        <v>0.38994824145983797</v>
      </c>
      <c r="AP33" s="17">
        <v>0.37657878299434899</v>
      </c>
      <c r="AQ33" s="17">
        <v>0.25912645794987199</v>
      </c>
      <c r="AR33" s="17"/>
      <c r="AS33" s="17">
        <v>0.40584902652189297</v>
      </c>
      <c r="AT33" s="17">
        <v>0.39532655998473498</v>
      </c>
      <c r="AU33" s="17">
        <v>0.36673930935976601</v>
      </c>
      <c r="AV33" s="17"/>
      <c r="AW33" s="17">
        <v>0.30450619535045997</v>
      </c>
      <c r="AX33" s="17">
        <v>0.31551598142019099</v>
      </c>
      <c r="AY33" s="17">
        <v>0.35868168980968401</v>
      </c>
      <c r="AZ33" s="17">
        <v>0.44214456648296402</v>
      </c>
      <c r="BA33" s="17">
        <v>0.46587960673657502</v>
      </c>
      <c r="BB33" s="17"/>
      <c r="BC33" s="17">
        <v>0.32173959948960601</v>
      </c>
      <c r="BD33" s="17">
        <v>0.33942387269028701</v>
      </c>
      <c r="BE33" s="17" t="s">
        <v>101</v>
      </c>
      <c r="BF33" s="17">
        <v>0.45448046755258698</v>
      </c>
      <c r="BG33" s="17">
        <v>0.474379313764137</v>
      </c>
      <c r="BH33" s="17">
        <v>0.35209811960133303</v>
      </c>
      <c r="BI33" s="17">
        <v>0.21885595929656701</v>
      </c>
      <c r="BJ33" s="17"/>
      <c r="BK33" s="17">
        <v>0.18321561447725099</v>
      </c>
      <c r="BL33" s="17">
        <v>0.35226498078371399</v>
      </c>
      <c r="BM33" s="17">
        <v>0.29946286115652898</v>
      </c>
      <c r="BN33" s="17">
        <v>0.32803244478892102</v>
      </c>
      <c r="BO33" s="17">
        <v>0.42591732503941998</v>
      </c>
      <c r="BP33" s="17">
        <v>0.33452623534506798</v>
      </c>
      <c r="BQ33" s="17">
        <v>0.38986367995544502</v>
      </c>
      <c r="BR33" s="17">
        <v>0.42303241013505199</v>
      </c>
      <c r="BS33" s="17"/>
      <c r="BT33" s="17">
        <v>0.39133709270876799</v>
      </c>
      <c r="BU33" s="17">
        <v>0.296813875109807</v>
      </c>
      <c r="BV33" s="17">
        <v>0.32962745231438401</v>
      </c>
      <c r="BW33" s="17"/>
      <c r="BX33" s="17">
        <v>0.352527983318907</v>
      </c>
      <c r="BY33" s="17">
        <v>0.34640298794048602</v>
      </c>
      <c r="BZ33" s="17"/>
      <c r="CA33" s="17">
        <v>0.369898163896696</v>
      </c>
      <c r="CB33" s="17">
        <v>0.35449317149097898</v>
      </c>
      <c r="CC33" s="17">
        <v>0.35931634690758402</v>
      </c>
      <c r="CD33" s="17">
        <v>0.35967151200625402</v>
      </c>
      <c r="CE33" s="17">
        <v>0.30980672963441103</v>
      </c>
    </row>
    <row r="34" spans="2:83" x14ac:dyDescent="0.35">
      <c r="B34" t="s">
        <v>117</v>
      </c>
      <c r="C34" s="17">
        <v>0.320409894125051</v>
      </c>
      <c r="D34" s="17">
        <v>0.35165919569706999</v>
      </c>
      <c r="E34" s="17">
        <v>0.287109200402415</v>
      </c>
      <c r="F34" s="17"/>
      <c r="G34" s="17">
        <v>0.51245512743384503</v>
      </c>
      <c r="H34" s="17">
        <v>0.35063649580322998</v>
      </c>
      <c r="I34" s="17">
        <v>0.340457199930984</v>
      </c>
      <c r="J34" s="17">
        <v>0.263315119710406</v>
      </c>
      <c r="K34" s="17">
        <v>0.24102745985913901</v>
      </c>
      <c r="L34" s="17">
        <v>0.18955906996959301</v>
      </c>
      <c r="M34" s="17"/>
      <c r="N34" s="17">
        <v>0.40286746120792399</v>
      </c>
      <c r="O34" s="17">
        <v>0.30297238696927298</v>
      </c>
      <c r="P34" s="17">
        <v>0.33044402777034998</v>
      </c>
      <c r="Q34" s="17">
        <v>0.30048503619071099</v>
      </c>
      <c r="R34" s="17">
        <v>0.21511242742469999</v>
      </c>
      <c r="S34" s="17">
        <v>0.32920327647491798</v>
      </c>
      <c r="T34" s="17">
        <v>0.28300752152709602</v>
      </c>
      <c r="U34" s="17">
        <v>0.32434471812392701</v>
      </c>
      <c r="V34" s="17">
        <v>0.28333854600237801</v>
      </c>
      <c r="W34" s="17">
        <v>0.28671897193758999</v>
      </c>
      <c r="X34" s="17">
        <v>0.30779405016171502</v>
      </c>
      <c r="Y34" s="17">
        <v>0.49543998761255897</v>
      </c>
      <c r="Z34" s="17"/>
      <c r="AA34" s="17">
        <v>0.39846145602715599</v>
      </c>
      <c r="AB34" s="17">
        <v>0.27658298047035201</v>
      </c>
      <c r="AC34" s="17">
        <v>0.367019911575933</v>
      </c>
      <c r="AD34" s="17">
        <v>0.17714526326041799</v>
      </c>
      <c r="AE34" s="17"/>
      <c r="AF34" s="17">
        <v>0.40258796620585302</v>
      </c>
      <c r="AG34" s="17">
        <v>0.32441345841304098</v>
      </c>
      <c r="AH34" s="17">
        <v>0.24826212266994499</v>
      </c>
      <c r="AI34" s="17">
        <v>0.24135225038177299</v>
      </c>
      <c r="AJ34" s="17">
        <v>0.29646402065566002</v>
      </c>
      <c r="AK34" s="17">
        <v>0.404230869464142</v>
      </c>
      <c r="AL34" s="17"/>
      <c r="AM34" s="17">
        <v>0.28117194721178501</v>
      </c>
      <c r="AN34" s="17">
        <v>0.35426364601029398</v>
      </c>
      <c r="AO34" s="17">
        <v>0.36209959094887201</v>
      </c>
      <c r="AP34" s="17">
        <v>0.118995840174257</v>
      </c>
      <c r="AQ34" s="17">
        <v>0.254119261789716</v>
      </c>
      <c r="AR34" s="17"/>
      <c r="AS34" s="17">
        <v>0.28771064067584801</v>
      </c>
      <c r="AT34" s="17">
        <v>0.36018599000398399</v>
      </c>
      <c r="AU34" s="17">
        <v>0.40742058475885401</v>
      </c>
      <c r="AV34" s="17"/>
      <c r="AW34" s="17">
        <v>0.23216868401525301</v>
      </c>
      <c r="AX34" s="17">
        <v>0.28514588575531202</v>
      </c>
      <c r="AY34" s="17">
        <v>0.32484837746627598</v>
      </c>
      <c r="AZ34" s="17">
        <v>0.43154575812860402</v>
      </c>
      <c r="BA34" s="17">
        <v>0.61285255111016301</v>
      </c>
      <c r="BB34" s="17"/>
      <c r="BC34" s="17">
        <v>0.32776152364971101</v>
      </c>
      <c r="BD34" s="17">
        <v>0.30733241138459</v>
      </c>
      <c r="BE34" s="17" t="s">
        <v>101</v>
      </c>
      <c r="BF34" s="17">
        <v>0.358640769430983</v>
      </c>
      <c r="BG34" s="17">
        <v>0.33058360110048302</v>
      </c>
      <c r="BH34" s="17">
        <v>0.30544529219091598</v>
      </c>
      <c r="BI34" s="17">
        <v>0.38722620105359501</v>
      </c>
      <c r="BJ34" s="17"/>
      <c r="BK34" s="17">
        <v>0.28433910155359998</v>
      </c>
      <c r="BL34" s="17">
        <v>0.165167447265294</v>
      </c>
      <c r="BM34" s="17">
        <v>0.28264826376521102</v>
      </c>
      <c r="BN34" s="17">
        <v>0.302486815852268</v>
      </c>
      <c r="BO34" s="17">
        <v>0.34910274229426302</v>
      </c>
      <c r="BP34" s="17">
        <v>0.30665404911167998</v>
      </c>
      <c r="BQ34" s="17">
        <v>0.41586315000440299</v>
      </c>
      <c r="BR34" s="17">
        <v>0.55115470736034</v>
      </c>
      <c r="BS34" s="17"/>
      <c r="BT34" s="17">
        <v>0.36422448137524799</v>
      </c>
      <c r="BU34" s="17">
        <v>0.25085832254198498</v>
      </c>
      <c r="BV34" s="17">
        <v>0.29970921593775701</v>
      </c>
      <c r="BW34" s="17"/>
      <c r="BX34" s="17">
        <v>0.334737015336454</v>
      </c>
      <c r="BY34" s="17">
        <v>0.31416969752839802</v>
      </c>
      <c r="BZ34" s="17"/>
      <c r="CA34" s="17">
        <v>0.42751309730410603</v>
      </c>
      <c r="CB34" s="17">
        <v>0.41501168069031802</v>
      </c>
      <c r="CC34" s="17">
        <v>0.28104325766838201</v>
      </c>
      <c r="CD34" s="17">
        <v>0.387881092390227</v>
      </c>
      <c r="CE34" s="17">
        <v>0.173220914531762</v>
      </c>
    </row>
    <row r="35" spans="2:83" x14ac:dyDescent="0.35">
      <c r="B35" t="s">
        <v>118</v>
      </c>
      <c r="C35" s="17">
        <v>0.31338606316548401</v>
      </c>
      <c r="D35" s="17">
        <v>0.28591802335042799</v>
      </c>
      <c r="E35" s="17">
        <v>0.340989595332096</v>
      </c>
      <c r="F35" s="17"/>
      <c r="G35" s="17">
        <v>0.30214559846837902</v>
      </c>
      <c r="H35" s="17">
        <v>0.27208941067253001</v>
      </c>
      <c r="I35" s="17">
        <v>0.32575944970452397</v>
      </c>
      <c r="J35" s="17">
        <v>0.32665161296707601</v>
      </c>
      <c r="K35" s="17">
        <v>0.34402411031811603</v>
      </c>
      <c r="L35" s="17">
        <v>0.30114993242895499</v>
      </c>
      <c r="M35" s="17"/>
      <c r="N35" s="17">
        <v>0.28240533740246598</v>
      </c>
      <c r="O35" s="17">
        <v>0.27123405173936799</v>
      </c>
      <c r="P35" s="17">
        <v>0.343949872970364</v>
      </c>
      <c r="Q35" s="17">
        <v>0.28234077224183102</v>
      </c>
      <c r="R35" s="17">
        <v>0.41821576339189198</v>
      </c>
      <c r="S35" s="17">
        <v>0.33793153012680199</v>
      </c>
      <c r="T35" s="17">
        <v>0.38363544656957999</v>
      </c>
      <c r="U35" s="17">
        <v>0.308895363831442</v>
      </c>
      <c r="V35" s="17">
        <v>0.28416316680355902</v>
      </c>
      <c r="W35" s="17">
        <v>0.24128970110459699</v>
      </c>
      <c r="X35" s="17">
        <v>0.326712685850783</v>
      </c>
      <c r="Y35" s="17">
        <v>0.46535901347384701</v>
      </c>
      <c r="Z35" s="17"/>
      <c r="AA35" s="17">
        <v>0.30790722069958798</v>
      </c>
      <c r="AB35" s="17">
        <v>0.38850655942136902</v>
      </c>
      <c r="AC35" s="17">
        <v>0.27434003925634598</v>
      </c>
      <c r="AD35" s="17">
        <v>0.26078171440930198</v>
      </c>
      <c r="AE35" s="17"/>
      <c r="AF35" s="17">
        <v>0.28348732267013199</v>
      </c>
      <c r="AG35" s="17">
        <v>0.330401879830863</v>
      </c>
      <c r="AH35" s="17">
        <v>0.29501069662449497</v>
      </c>
      <c r="AI35" s="17">
        <v>0.24870561377312</v>
      </c>
      <c r="AJ35" s="17">
        <v>0.39135693225401902</v>
      </c>
      <c r="AK35" s="17">
        <v>0.439306209205724</v>
      </c>
      <c r="AL35" s="17"/>
      <c r="AM35" s="17">
        <v>0.31987815805589798</v>
      </c>
      <c r="AN35" s="17">
        <v>0.28698484449474398</v>
      </c>
      <c r="AO35" s="17">
        <v>0.28853030642379701</v>
      </c>
      <c r="AP35" s="17">
        <v>0.40158914521571798</v>
      </c>
      <c r="AQ35" s="17">
        <v>0.28954758183798301</v>
      </c>
      <c r="AR35" s="17"/>
      <c r="AS35" s="17">
        <v>0.35813115384903899</v>
      </c>
      <c r="AT35" s="17">
        <v>0.30690837185414099</v>
      </c>
      <c r="AU35" s="17">
        <v>0.236455660830168</v>
      </c>
      <c r="AV35" s="17"/>
      <c r="AW35" s="17">
        <v>0.29187491372167201</v>
      </c>
      <c r="AX35" s="17">
        <v>0.29277175187460203</v>
      </c>
      <c r="AY35" s="17">
        <v>0.366917081445991</v>
      </c>
      <c r="AZ35" s="17">
        <v>0.32636517559285899</v>
      </c>
      <c r="BA35" s="17">
        <v>0.23847697290513101</v>
      </c>
      <c r="BB35" s="17"/>
      <c r="BC35" s="17">
        <v>0.29468700170761802</v>
      </c>
      <c r="BD35" s="17">
        <v>0.29996562060399001</v>
      </c>
      <c r="BE35" s="17" t="s">
        <v>101</v>
      </c>
      <c r="BF35" s="17">
        <v>0.35077236646044202</v>
      </c>
      <c r="BG35" s="17">
        <v>0.37300589912717702</v>
      </c>
      <c r="BH35" s="17">
        <v>0.37354753263317397</v>
      </c>
      <c r="BI35" s="17">
        <v>0.21703939869839101</v>
      </c>
      <c r="BJ35" s="17"/>
      <c r="BK35" s="17">
        <v>0.11791594827047699</v>
      </c>
      <c r="BL35" s="17">
        <v>0.29866874177643399</v>
      </c>
      <c r="BM35" s="17">
        <v>0.27403939242971498</v>
      </c>
      <c r="BN35" s="17">
        <v>0.30273296765244101</v>
      </c>
      <c r="BO35" s="17">
        <v>0.33118045207826102</v>
      </c>
      <c r="BP35" s="17">
        <v>0.31924595139496798</v>
      </c>
      <c r="BQ35" s="17">
        <v>0.38944910289083301</v>
      </c>
      <c r="BR35" s="17">
        <v>0.31452670416961598</v>
      </c>
      <c r="BS35" s="17"/>
      <c r="BT35" s="17">
        <v>0.299630908182143</v>
      </c>
      <c r="BU35" s="17">
        <v>0.37041085312707001</v>
      </c>
      <c r="BV35" s="17">
        <v>0.30120871311901998</v>
      </c>
      <c r="BW35" s="17"/>
      <c r="BX35" s="17">
        <v>0.253202231088069</v>
      </c>
      <c r="BY35" s="17">
        <v>0.342892540062887</v>
      </c>
      <c r="BZ35" s="17"/>
      <c r="CA35" s="17">
        <v>0.37637941326077201</v>
      </c>
      <c r="CB35" s="17">
        <v>0.30097964827673201</v>
      </c>
      <c r="CC35" s="17">
        <v>0.36588199559159801</v>
      </c>
      <c r="CD35" s="17">
        <v>0.27164465156325301</v>
      </c>
      <c r="CE35" s="17">
        <v>0.25921741213459798</v>
      </c>
    </row>
    <row r="36" spans="2:83" x14ac:dyDescent="0.35">
      <c r="B36" t="s">
        <v>119</v>
      </c>
      <c r="C36" s="17">
        <v>0.16768523122662901</v>
      </c>
      <c r="D36" s="17">
        <v>0.16941253801399001</v>
      </c>
      <c r="E36" s="17">
        <v>0.16727603737351901</v>
      </c>
      <c r="F36" s="17"/>
      <c r="G36" s="17">
        <v>5.6133118128932E-2</v>
      </c>
      <c r="H36" s="17">
        <v>4.5941258054177501E-2</v>
      </c>
      <c r="I36" s="17">
        <v>4.5883691434374499E-2</v>
      </c>
      <c r="J36" s="17">
        <v>0.14355109439278901</v>
      </c>
      <c r="K36" s="17">
        <v>0.45678746209715798</v>
      </c>
      <c r="L36" s="17">
        <v>0.51914735634669296</v>
      </c>
      <c r="M36" s="17"/>
      <c r="N36" s="17">
        <v>0.19822880940099299</v>
      </c>
      <c r="O36" s="17">
        <v>0.15517486308120801</v>
      </c>
      <c r="P36" s="17">
        <v>0.18727748269306099</v>
      </c>
      <c r="Q36" s="17">
        <v>0.20313635288933299</v>
      </c>
      <c r="R36" s="17">
        <v>6.5414181039700203E-2</v>
      </c>
      <c r="S36" s="17">
        <v>0.135163797606176</v>
      </c>
      <c r="T36" s="17">
        <v>0.15481670706783601</v>
      </c>
      <c r="U36" s="17">
        <v>0.221580608961015</v>
      </c>
      <c r="V36" s="17">
        <v>0.159018551195378</v>
      </c>
      <c r="W36" s="17">
        <v>0.18132078797704301</v>
      </c>
      <c r="X36" s="17">
        <v>0.193760213729431</v>
      </c>
      <c r="Y36" s="17">
        <v>0.15719618037125399</v>
      </c>
      <c r="Z36" s="17"/>
      <c r="AA36" s="17">
        <v>0.187406880351704</v>
      </c>
      <c r="AB36" s="17">
        <v>0.148883457167551</v>
      </c>
      <c r="AC36" s="17">
        <v>0.133504115327955</v>
      </c>
      <c r="AD36" s="17">
        <v>0.211687020033865</v>
      </c>
      <c r="AE36" s="17"/>
      <c r="AF36" s="17">
        <v>0.15114475602336999</v>
      </c>
      <c r="AG36" s="17">
        <v>0.16416373563360601</v>
      </c>
      <c r="AH36" s="17">
        <v>0.140749153055444</v>
      </c>
      <c r="AI36" s="17">
        <v>0.19324918334834101</v>
      </c>
      <c r="AJ36" s="17">
        <v>0.173750396499909</v>
      </c>
      <c r="AK36" s="17">
        <v>0.252672295603867</v>
      </c>
      <c r="AL36" s="17"/>
      <c r="AM36" s="17">
        <v>0.20784435601255699</v>
      </c>
      <c r="AN36" s="17">
        <v>0.130194699666701</v>
      </c>
      <c r="AO36" s="17">
        <v>0.17394734713365001</v>
      </c>
      <c r="AP36" s="17">
        <v>0.18727630589907901</v>
      </c>
      <c r="AQ36" s="17">
        <v>0.16289915263034199</v>
      </c>
      <c r="AR36" s="17"/>
      <c r="AS36" s="17">
        <v>0.16687669674477801</v>
      </c>
      <c r="AT36" s="17">
        <v>0.119229648674676</v>
      </c>
      <c r="AU36" s="17">
        <v>0.15692812954110399</v>
      </c>
      <c r="AV36" s="17"/>
      <c r="AW36" s="17">
        <v>0.19023770013778701</v>
      </c>
      <c r="AX36" s="17">
        <v>0.167091807549478</v>
      </c>
      <c r="AY36" s="17">
        <v>0.14279279628064501</v>
      </c>
      <c r="AZ36" s="17">
        <v>0.15725780187826899</v>
      </c>
      <c r="BA36" s="17">
        <v>0.190717553105551</v>
      </c>
      <c r="BB36" s="17"/>
      <c r="BC36" s="17">
        <v>0.341231986592757</v>
      </c>
      <c r="BD36" s="17">
        <v>7.7959715933668405E-2</v>
      </c>
      <c r="BE36" s="17" t="s">
        <v>101</v>
      </c>
      <c r="BF36" s="17">
        <v>7.3172137055319206E-2</v>
      </c>
      <c r="BG36" s="17">
        <v>0.113495787211399</v>
      </c>
      <c r="BH36" s="17">
        <v>4.5089061593228501E-2</v>
      </c>
      <c r="BI36" s="17">
        <v>0</v>
      </c>
      <c r="BJ36" s="17"/>
      <c r="BK36" s="17">
        <v>0</v>
      </c>
      <c r="BL36" s="17">
        <v>0.21771042173093499</v>
      </c>
      <c r="BM36" s="17">
        <v>0.15485386157176301</v>
      </c>
      <c r="BN36" s="17">
        <v>0.19972753123739601</v>
      </c>
      <c r="BO36" s="17">
        <v>0.13198938864141799</v>
      </c>
      <c r="BP36" s="17">
        <v>0.15150350013070801</v>
      </c>
      <c r="BQ36" s="17">
        <v>0.17795361690257</v>
      </c>
      <c r="BR36" s="17">
        <v>0.18560131322458301</v>
      </c>
      <c r="BS36" s="17"/>
      <c r="BT36" s="17">
        <v>0.12963572048744801</v>
      </c>
      <c r="BU36" s="17">
        <v>0.37702582340545399</v>
      </c>
      <c r="BV36" s="17">
        <v>0.112964647096995</v>
      </c>
      <c r="BW36" s="17"/>
      <c r="BX36" s="17">
        <v>0.17564781058600901</v>
      </c>
      <c r="BY36" s="17">
        <v>0.16221176521469899</v>
      </c>
      <c r="BZ36" s="17"/>
      <c r="CA36" s="17">
        <v>0.20127163574331799</v>
      </c>
      <c r="CB36" s="17">
        <v>0.18290343927233199</v>
      </c>
      <c r="CC36" s="17">
        <v>0.14488400766282</v>
      </c>
      <c r="CD36" s="17">
        <v>0.113070436853627</v>
      </c>
      <c r="CE36" s="17">
        <v>0.22073213492885099</v>
      </c>
    </row>
    <row r="37" spans="2:83" x14ac:dyDescent="0.35">
      <c r="B37" t="s">
        <v>120</v>
      </c>
      <c r="C37" s="17">
        <v>0.15768093667254501</v>
      </c>
      <c r="D37" s="17">
        <v>0.15369862049890701</v>
      </c>
      <c r="E37" s="17">
        <v>0.16279469283758699</v>
      </c>
      <c r="F37" s="17"/>
      <c r="G37" s="17">
        <v>0.172254212120869</v>
      </c>
      <c r="H37" s="17">
        <v>0.13928886011484201</v>
      </c>
      <c r="I37" s="17">
        <v>0.16049311274487099</v>
      </c>
      <c r="J37" s="17">
        <v>0.13810538143124501</v>
      </c>
      <c r="K37" s="17">
        <v>0.19740960093965601</v>
      </c>
      <c r="L37" s="17">
        <v>0.14212201233848701</v>
      </c>
      <c r="M37" s="17"/>
      <c r="N37" s="17">
        <v>0.13044304004744101</v>
      </c>
      <c r="O37" s="17">
        <v>7.3810390602712897E-2</v>
      </c>
      <c r="P37" s="17">
        <v>0.138542496400438</v>
      </c>
      <c r="Q37" s="17">
        <v>0.15691849843290601</v>
      </c>
      <c r="R37" s="17">
        <v>0.110531254939176</v>
      </c>
      <c r="S37" s="17">
        <v>0.14056854352506001</v>
      </c>
      <c r="T37" s="17">
        <v>0.34044816431355601</v>
      </c>
      <c r="U37" s="17">
        <v>0.16403715923361101</v>
      </c>
      <c r="V37" s="17">
        <v>0.18635307725037201</v>
      </c>
      <c r="W37" s="17">
        <v>0.117269489074124</v>
      </c>
      <c r="X37" s="17">
        <v>0.25614159562621902</v>
      </c>
      <c r="Y37" s="17">
        <v>0.239959470180966</v>
      </c>
      <c r="Z37" s="17"/>
      <c r="AA37" s="17">
        <v>0.14655803208215701</v>
      </c>
      <c r="AB37" s="17">
        <v>0.127544702655843</v>
      </c>
      <c r="AC37" s="17">
        <v>0.14572916871236799</v>
      </c>
      <c r="AD37" s="17">
        <v>0.24423382591419801</v>
      </c>
      <c r="AE37" s="17"/>
      <c r="AF37" s="17">
        <v>0.13669177084165801</v>
      </c>
      <c r="AG37" s="17">
        <v>0.15293573736142699</v>
      </c>
      <c r="AH37" s="17">
        <v>0.185829698943237</v>
      </c>
      <c r="AI37" s="17">
        <v>0.16800441350289699</v>
      </c>
      <c r="AJ37" s="17">
        <v>0.15358470229170401</v>
      </c>
      <c r="AK37" s="17">
        <v>0.22225448416318799</v>
      </c>
      <c r="AL37" s="17"/>
      <c r="AM37" s="17">
        <v>0.14697976914313199</v>
      </c>
      <c r="AN37" s="17">
        <v>0.19502091917917699</v>
      </c>
      <c r="AO37" s="17">
        <v>0.123862343977527</v>
      </c>
      <c r="AP37" s="17">
        <v>9.3664408269360705E-2</v>
      </c>
      <c r="AQ37" s="17">
        <v>0.16154158588454101</v>
      </c>
      <c r="AR37" s="17"/>
      <c r="AS37" s="17">
        <v>0.142225283108951</v>
      </c>
      <c r="AT37" s="17">
        <v>0.170801849534227</v>
      </c>
      <c r="AU37" s="17">
        <v>0.116217277835881</v>
      </c>
      <c r="AV37" s="17"/>
      <c r="AW37" s="17">
        <v>0.17968408701654201</v>
      </c>
      <c r="AX37" s="17">
        <v>0.14184056853163701</v>
      </c>
      <c r="AY37" s="17">
        <v>0.18389420098322801</v>
      </c>
      <c r="AZ37" s="17">
        <v>0.15551245430236699</v>
      </c>
      <c r="BA37" s="17">
        <v>4.78764710624313E-2</v>
      </c>
      <c r="BB37" s="17"/>
      <c r="BC37" s="17">
        <v>0.141558847555037</v>
      </c>
      <c r="BD37" s="17">
        <v>0.18646780092273901</v>
      </c>
      <c r="BE37" s="17" t="s">
        <v>101</v>
      </c>
      <c r="BF37" s="17">
        <v>0.12883298729152401</v>
      </c>
      <c r="BG37" s="17">
        <v>0.15742039954693601</v>
      </c>
      <c r="BH37" s="17">
        <v>0.127685340848879</v>
      </c>
      <c r="BI37" s="17">
        <v>0.18559100094325101</v>
      </c>
      <c r="BJ37" s="17"/>
      <c r="BK37" s="17">
        <v>0.11791594827047699</v>
      </c>
      <c r="BL37" s="17">
        <v>0.19205447474309201</v>
      </c>
      <c r="BM37" s="17">
        <v>0.12662527474195601</v>
      </c>
      <c r="BN37" s="17">
        <v>0.18489657351217001</v>
      </c>
      <c r="BO37" s="17">
        <v>0.19174847470373901</v>
      </c>
      <c r="BP37" s="17">
        <v>0.17199612986288801</v>
      </c>
      <c r="BQ37" s="17">
        <v>0.12679934567114101</v>
      </c>
      <c r="BR37" s="17">
        <v>0.10243166841680799</v>
      </c>
      <c r="BS37" s="17"/>
      <c r="BT37" s="17">
        <v>0.15364746620377301</v>
      </c>
      <c r="BU37" s="17">
        <v>0.165565203491364</v>
      </c>
      <c r="BV37" s="17">
        <v>0.159553656130657</v>
      </c>
      <c r="BW37" s="17"/>
      <c r="BX37" s="17">
        <v>0.207047585443277</v>
      </c>
      <c r="BY37" s="17">
        <v>0.13430097672772401</v>
      </c>
      <c r="BZ37" s="17"/>
      <c r="CA37" s="17">
        <v>0.111156951596564</v>
      </c>
      <c r="CB37" s="17">
        <v>0.17868610066812601</v>
      </c>
      <c r="CC37" s="17">
        <v>0.115661595849169</v>
      </c>
      <c r="CD37" s="17">
        <v>0.13240425397753999</v>
      </c>
      <c r="CE37" s="17">
        <v>0.24315861465102401</v>
      </c>
    </row>
    <row r="38" spans="2:83" x14ac:dyDescent="0.35">
      <c r="B38" t="s">
        <v>121</v>
      </c>
      <c r="C38" s="17">
        <v>0.15453882889169401</v>
      </c>
      <c r="D38" s="17">
        <v>0.15697015002441</v>
      </c>
      <c r="E38" s="17">
        <v>0.14996633200482801</v>
      </c>
      <c r="F38" s="17"/>
      <c r="G38" s="17">
        <v>0.101460425775613</v>
      </c>
      <c r="H38" s="17">
        <v>0.15415560142410301</v>
      </c>
      <c r="I38" s="17">
        <v>0.17718305410986099</v>
      </c>
      <c r="J38" s="17">
        <v>0.22482451125685901</v>
      </c>
      <c r="K38" s="17">
        <v>0.125072482289659</v>
      </c>
      <c r="L38" s="17">
        <v>0</v>
      </c>
      <c r="M38" s="17"/>
      <c r="N38" s="17">
        <v>0.15444234662578599</v>
      </c>
      <c r="O38" s="17">
        <v>0.13706844959181899</v>
      </c>
      <c r="P38" s="17">
        <v>0.15377289529358201</v>
      </c>
      <c r="Q38" s="17">
        <v>8.5155549452313198E-2</v>
      </c>
      <c r="R38" s="17">
        <v>0.24724074628655801</v>
      </c>
      <c r="S38" s="17">
        <v>0.11018932119189601</v>
      </c>
      <c r="T38" s="17">
        <v>0.21586010533673999</v>
      </c>
      <c r="U38" s="17">
        <v>0.16108500813145199</v>
      </c>
      <c r="V38" s="17">
        <v>9.4465286949080907E-2</v>
      </c>
      <c r="W38" s="17">
        <v>0.12878018494657101</v>
      </c>
      <c r="X38" s="17">
        <v>0.30064132902023499</v>
      </c>
      <c r="Y38" s="17">
        <v>0.24738289366274899</v>
      </c>
      <c r="Z38" s="17"/>
      <c r="AA38" s="17">
        <v>0.111603147639633</v>
      </c>
      <c r="AB38" s="17">
        <v>0.161320224146694</v>
      </c>
      <c r="AC38" s="17">
        <v>0.165371576934187</v>
      </c>
      <c r="AD38" s="17">
        <v>0.20729505928202899</v>
      </c>
      <c r="AE38" s="17"/>
      <c r="AF38" s="17">
        <v>0.14033871566971101</v>
      </c>
      <c r="AG38" s="17">
        <v>0.138556424271401</v>
      </c>
      <c r="AH38" s="17">
        <v>0.20451642043696999</v>
      </c>
      <c r="AI38" s="17">
        <v>0.172109926572142</v>
      </c>
      <c r="AJ38" s="17">
        <v>0.14872172873161099</v>
      </c>
      <c r="AK38" s="17">
        <v>0.119598485711219</v>
      </c>
      <c r="AL38" s="17"/>
      <c r="AM38" s="17">
        <v>0.13603311620383399</v>
      </c>
      <c r="AN38" s="17">
        <v>0.16794381670103001</v>
      </c>
      <c r="AO38" s="17">
        <v>0.14899548924297701</v>
      </c>
      <c r="AP38" s="17">
        <v>0.118995840174257</v>
      </c>
      <c r="AQ38" s="17">
        <v>0.27562904296380702</v>
      </c>
      <c r="AR38" s="17"/>
      <c r="AS38" s="17">
        <v>0.159413098726437</v>
      </c>
      <c r="AT38" s="17">
        <v>0.15382311461275</v>
      </c>
      <c r="AU38" s="17">
        <v>0.145076827629365</v>
      </c>
      <c r="AV38" s="17"/>
      <c r="AW38" s="17">
        <v>0.169562359347223</v>
      </c>
      <c r="AX38" s="17">
        <v>0.167115215238443</v>
      </c>
      <c r="AY38" s="17">
        <v>0.13211640456152901</v>
      </c>
      <c r="AZ38" s="17">
        <v>0.158657100724205</v>
      </c>
      <c r="BA38" s="17">
        <v>0.18158855196503401</v>
      </c>
      <c r="BB38" s="17"/>
      <c r="BC38" s="17">
        <v>0.12628133340563599</v>
      </c>
      <c r="BD38" s="17">
        <v>0.16697250177053999</v>
      </c>
      <c r="BE38" s="17" t="s">
        <v>101</v>
      </c>
      <c r="BF38" s="17">
        <v>0.17733548887116901</v>
      </c>
      <c r="BG38" s="17">
        <v>0.201943156773606</v>
      </c>
      <c r="BH38" s="17">
        <v>0.15173993089058199</v>
      </c>
      <c r="BI38" s="17">
        <v>0.18298366803114</v>
      </c>
      <c r="BJ38" s="17"/>
      <c r="BK38" s="17">
        <v>0</v>
      </c>
      <c r="BL38" s="17">
        <v>0.18255149091110101</v>
      </c>
      <c r="BM38" s="17">
        <v>0.22493785566873301</v>
      </c>
      <c r="BN38" s="17">
        <v>0.15237924363532299</v>
      </c>
      <c r="BO38" s="17">
        <v>0.15635179965935</v>
      </c>
      <c r="BP38" s="17">
        <v>0.15916219655667099</v>
      </c>
      <c r="BQ38" s="17">
        <v>0.12703127462626801</v>
      </c>
      <c r="BR38" s="17">
        <v>5.82362009745045E-2</v>
      </c>
      <c r="BS38" s="17"/>
      <c r="BT38" s="17">
        <v>0.14049365436431799</v>
      </c>
      <c r="BU38" s="17">
        <v>0.103750032119893</v>
      </c>
      <c r="BV38" s="17">
        <v>0.19496630019620101</v>
      </c>
      <c r="BW38" s="17"/>
      <c r="BX38" s="17">
        <v>0.14721017286588201</v>
      </c>
      <c r="BY38" s="17">
        <v>0.158362845655872</v>
      </c>
      <c r="BZ38" s="17"/>
      <c r="CA38" s="17">
        <v>8.3979885203712995E-2</v>
      </c>
      <c r="CB38" s="17">
        <v>0.109108934396074</v>
      </c>
      <c r="CC38" s="17">
        <v>0.14836386812017699</v>
      </c>
      <c r="CD38" s="17">
        <v>0.166272836410985</v>
      </c>
      <c r="CE38" s="17">
        <v>0.236902973961816</v>
      </c>
    </row>
    <row r="39" spans="2:83" x14ac:dyDescent="0.35">
      <c r="B39" t="s">
        <v>113</v>
      </c>
      <c r="C39" s="17">
        <v>9.5947140056930093E-3</v>
      </c>
      <c r="D39" s="17">
        <v>1.40542581041845E-2</v>
      </c>
      <c r="E39" s="17">
        <v>5.2946168552206498E-3</v>
      </c>
      <c r="F39" s="17"/>
      <c r="G39" s="17">
        <v>0</v>
      </c>
      <c r="H39" s="17">
        <v>0</v>
      </c>
      <c r="I39" s="17">
        <v>1.48392586610223E-2</v>
      </c>
      <c r="J39" s="17">
        <v>1.8153251274089701E-2</v>
      </c>
      <c r="K39" s="17">
        <v>1.39220547829023E-2</v>
      </c>
      <c r="L39" s="17">
        <v>0</v>
      </c>
      <c r="M39" s="17"/>
      <c r="N39" s="17">
        <v>9.5371341911954406E-3</v>
      </c>
      <c r="O39" s="17">
        <v>9.2375294946712202E-3</v>
      </c>
      <c r="P39" s="17">
        <v>1.9579927480454399E-2</v>
      </c>
      <c r="Q39" s="17">
        <v>0</v>
      </c>
      <c r="R39" s="17">
        <v>1.96733003410649E-2</v>
      </c>
      <c r="S39" s="17">
        <v>1.71199644569127E-2</v>
      </c>
      <c r="T39" s="17">
        <v>0</v>
      </c>
      <c r="U39" s="17">
        <v>0</v>
      </c>
      <c r="V39" s="17">
        <v>0</v>
      </c>
      <c r="W39" s="17">
        <v>1.4222159477113999E-2</v>
      </c>
      <c r="X39" s="17">
        <v>0</v>
      </c>
      <c r="Y39" s="17">
        <v>3.9550594033728799E-2</v>
      </c>
      <c r="Z39" s="17"/>
      <c r="AA39" s="17">
        <v>1.3055127871724199E-2</v>
      </c>
      <c r="AB39" s="17">
        <v>1.0129543284992999E-2</v>
      </c>
      <c r="AC39" s="17">
        <v>6.2412923663041396E-3</v>
      </c>
      <c r="AD39" s="17">
        <v>7.2699850291652697E-3</v>
      </c>
      <c r="AE39" s="17"/>
      <c r="AF39" s="17">
        <v>1.7433414880219999E-2</v>
      </c>
      <c r="AG39" s="17">
        <v>0</v>
      </c>
      <c r="AH39" s="17">
        <v>9.8083030536639804E-3</v>
      </c>
      <c r="AI39" s="17">
        <v>1.7910582574357101E-2</v>
      </c>
      <c r="AJ39" s="17">
        <v>9.2011806969654799E-3</v>
      </c>
      <c r="AK39" s="17">
        <v>0</v>
      </c>
      <c r="AL39" s="17"/>
      <c r="AM39" s="17">
        <v>1.6630600921973899E-2</v>
      </c>
      <c r="AN39" s="17">
        <v>4.1475569284560804E-3</v>
      </c>
      <c r="AO39" s="17">
        <v>0</v>
      </c>
      <c r="AP39" s="17">
        <v>0</v>
      </c>
      <c r="AQ39" s="17">
        <v>0</v>
      </c>
      <c r="AR39" s="17"/>
      <c r="AS39" s="17">
        <v>6.8498514426495304E-3</v>
      </c>
      <c r="AT39" s="17">
        <v>3.6936724564343398E-3</v>
      </c>
      <c r="AU39" s="17">
        <v>0</v>
      </c>
      <c r="AV39" s="17"/>
      <c r="AW39" s="17">
        <v>1.42904328612733E-2</v>
      </c>
      <c r="AX39" s="17">
        <v>1.3555329138002E-2</v>
      </c>
      <c r="AY39" s="17">
        <v>4.6226182121999497E-3</v>
      </c>
      <c r="AZ39" s="17">
        <v>7.1467802910999403E-3</v>
      </c>
      <c r="BA39" s="17">
        <v>0</v>
      </c>
      <c r="BB39" s="17"/>
      <c r="BC39" s="17">
        <v>8.7765383225775605E-3</v>
      </c>
      <c r="BD39" s="17">
        <v>3.5386245993278202E-3</v>
      </c>
      <c r="BE39" s="17" t="s">
        <v>101</v>
      </c>
      <c r="BF39" s="17">
        <v>3.7061676856503099E-2</v>
      </c>
      <c r="BG39" s="17">
        <v>0</v>
      </c>
      <c r="BH39" s="17">
        <v>1.9588189505233899E-2</v>
      </c>
      <c r="BI39" s="17">
        <v>0</v>
      </c>
      <c r="BJ39" s="17"/>
      <c r="BK39" s="17">
        <v>0</v>
      </c>
      <c r="BL39" s="17">
        <v>1.1990023319721E-2</v>
      </c>
      <c r="BM39" s="17">
        <v>1.35750250196212E-2</v>
      </c>
      <c r="BN39" s="17">
        <v>1.4519350393612801E-2</v>
      </c>
      <c r="BO39" s="17">
        <v>1.8845351159081002E-2</v>
      </c>
      <c r="BP39" s="17">
        <v>0</v>
      </c>
      <c r="BQ39" s="17">
        <v>0</v>
      </c>
      <c r="BR39" s="17">
        <v>0</v>
      </c>
      <c r="BS39" s="17"/>
      <c r="BT39" s="17">
        <v>9.9984889739497592E-3</v>
      </c>
      <c r="BU39" s="17">
        <v>6.7596408972466996E-3</v>
      </c>
      <c r="BV39" s="17">
        <v>1.0541833235503201E-2</v>
      </c>
      <c r="BW39" s="17"/>
      <c r="BX39" s="17">
        <v>7.6620546803406204E-3</v>
      </c>
      <c r="BY39" s="17">
        <v>1.0541312999067E-2</v>
      </c>
      <c r="BZ39" s="17"/>
      <c r="CA39" s="17">
        <v>0</v>
      </c>
      <c r="CB39" s="17">
        <v>1.04058469366541E-2</v>
      </c>
      <c r="CC39" s="17">
        <v>1.34981021660212E-2</v>
      </c>
      <c r="CD39" s="17">
        <v>8.0556646947445402E-3</v>
      </c>
      <c r="CE39" s="17">
        <v>6.5093675261295603E-3</v>
      </c>
    </row>
    <row r="40" spans="2:83" x14ac:dyDescent="0.35">
      <c r="B40" t="s">
        <v>122</v>
      </c>
      <c r="C40" s="17">
        <v>1.66462331399275E-2</v>
      </c>
      <c r="D40" s="17">
        <v>7.6432393453408302E-3</v>
      </c>
      <c r="E40" s="17">
        <v>2.56032945020324E-2</v>
      </c>
      <c r="F40" s="17"/>
      <c r="G40" s="17">
        <v>2.0494645560618401E-2</v>
      </c>
      <c r="H40" s="17">
        <v>1.17543684339226E-2</v>
      </c>
      <c r="I40" s="17">
        <v>2.22188340458957E-2</v>
      </c>
      <c r="J40" s="17">
        <v>1.1800646751638E-2</v>
      </c>
      <c r="K40" s="17">
        <v>2.5164258705097701E-2</v>
      </c>
      <c r="L40" s="17">
        <v>0</v>
      </c>
      <c r="M40" s="17"/>
      <c r="N40" s="17">
        <v>1.07762201984346E-2</v>
      </c>
      <c r="O40" s="17">
        <v>0</v>
      </c>
      <c r="P40" s="17">
        <v>1.76167157299442E-2</v>
      </c>
      <c r="Q40" s="17">
        <v>2.7827732599268899E-2</v>
      </c>
      <c r="R40" s="17">
        <v>4.9893030315457901E-2</v>
      </c>
      <c r="S40" s="17">
        <v>1.5064354870943E-2</v>
      </c>
      <c r="T40" s="17">
        <v>2.1132711783177899E-2</v>
      </c>
      <c r="U40" s="17">
        <v>2.8498534033060002E-2</v>
      </c>
      <c r="V40" s="17">
        <v>2.4393854996522999E-2</v>
      </c>
      <c r="W40" s="17">
        <v>0</v>
      </c>
      <c r="X40" s="17">
        <v>2.97622512552853E-2</v>
      </c>
      <c r="Y40" s="17">
        <v>0</v>
      </c>
      <c r="Z40" s="17"/>
      <c r="AA40" s="17">
        <v>1.97797055279668E-2</v>
      </c>
      <c r="AB40" s="17">
        <v>1.36112637840245E-2</v>
      </c>
      <c r="AC40" s="17">
        <v>1.2283103227225201E-2</v>
      </c>
      <c r="AD40" s="17">
        <v>2.2138236922069902E-2</v>
      </c>
      <c r="AE40" s="17"/>
      <c r="AF40" s="17">
        <v>6.7933710926761804E-3</v>
      </c>
      <c r="AG40" s="17">
        <v>2.1207109714667001E-2</v>
      </c>
      <c r="AH40" s="17">
        <v>8.6109486610099102E-3</v>
      </c>
      <c r="AI40" s="17">
        <v>7.3675975899167899E-3</v>
      </c>
      <c r="AJ40" s="17">
        <v>3.7997334131886301E-2</v>
      </c>
      <c r="AK40" s="17">
        <v>4.2461523702134199E-2</v>
      </c>
      <c r="AL40" s="17"/>
      <c r="AM40" s="17">
        <v>1.4505193206007501E-2</v>
      </c>
      <c r="AN40" s="17">
        <v>1.4944028802285099E-2</v>
      </c>
      <c r="AO40" s="17">
        <v>3.9938815501546203E-2</v>
      </c>
      <c r="AP40" s="17">
        <v>0.10699335939353601</v>
      </c>
      <c r="AQ40" s="17">
        <v>1.5147246405063999E-2</v>
      </c>
      <c r="AR40" s="17"/>
      <c r="AS40" s="17">
        <v>5.5340282837014303E-3</v>
      </c>
      <c r="AT40" s="17">
        <v>1.5923158820449E-2</v>
      </c>
      <c r="AU40" s="17">
        <v>0</v>
      </c>
      <c r="AV40" s="17"/>
      <c r="AW40" s="17">
        <v>1.1543749191302299E-2</v>
      </c>
      <c r="AX40" s="17">
        <v>1.7664265433698201E-2</v>
      </c>
      <c r="AY40" s="17">
        <v>2.37079991142157E-2</v>
      </c>
      <c r="AZ40" s="17">
        <v>1.5098582833390399E-2</v>
      </c>
      <c r="BA40" s="17">
        <v>0</v>
      </c>
      <c r="BB40" s="17"/>
      <c r="BC40" s="17">
        <v>1.15500229331153E-2</v>
      </c>
      <c r="BD40" s="17">
        <v>1.5798522012680598E-2</v>
      </c>
      <c r="BE40" s="17" t="s">
        <v>101</v>
      </c>
      <c r="BF40" s="17">
        <v>1.8897846731618199E-2</v>
      </c>
      <c r="BG40" s="17">
        <v>0</v>
      </c>
      <c r="BH40" s="17">
        <v>3.1867090448695103E-2</v>
      </c>
      <c r="BI40" s="17">
        <v>7.1221827629873002E-2</v>
      </c>
      <c r="BJ40" s="17"/>
      <c r="BK40" s="17">
        <v>0</v>
      </c>
      <c r="BL40" s="17">
        <v>2.7926277157276601E-2</v>
      </c>
      <c r="BM40" s="17">
        <v>1.78446950021529E-2</v>
      </c>
      <c r="BN40" s="17">
        <v>1.6004307790877699E-2</v>
      </c>
      <c r="BO40" s="17">
        <v>1.5996655342021101E-2</v>
      </c>
      <c r="BP40" s="17">
        <v>2.1106808641724002E-2</v>
      </c>
      <c r="BQ40" s="17">
        <v>2.1007922971306599E-2</v>
      </c>
      <c r="BR40" s="17">
        <v>0</v>
      </c>
      <c r="BS40" s="17"/>
      <c r="BT40" s="17">
        <v>1.6265070947833599E-2</v>
      </c>
      <c r="BU40" s="17">
        <v>9.0040876194725696E-3</v>
      </c>
      <c r="BV40" s="17">
        <v>2.0763783785825499E-2</v>
      </c>
      <c r="BW40" s="17"/>
      <c r="BX40" s="17">
        <v>8.1640412012220203E-3</v>
      </c>
      <c r="BY40" s="17">
        <v>2.0750195006370601E-2</v>
      </c>
      <c r="BZ40" s="17"/>
      <c r="CA40" s="17">
        <v>0</v>
      </c>
      <c r="CB40" s="17">
        <v>3.0713084242479899E-2</v>
      </c>
      <c r="CC40" s="17">
        <v>1.6901808110780001E-2</v>
      </c>
      <c r="CD40" s="17">
        <v>7.3835412292125001E-3</v>
      </c>
      <c r="CE40" s="17">
        <v>1.3013110092131601E-2</v>
      </c>
    </row>
    <row r="41" spans="2:83" x14ac:dyDescent="0.35">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row>
    <row r="42" spans="2:83" x14ac:dyDescent="0.35">
      <c r="B42" s="6" t="s">
        <v>131</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row>
    <row r="43" spans="2:83" x14ac:dyDescent="0.35">
      <c r="B43" s="35" t="s">
        <v>335</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row>
    <row r="44" spans="2:83" x14ac:dyDescent="0.35">
      <c r="B44" t="s">
        <v>124</v>
      </c>
      <c r="C44" s="17">
        <v>0.30837262578548202</v>
      </c>
      <c r="D44" s="17">
        <v>0.29649445875100899</v>
      </c>
      <c r="E44" s="17">
        <v>0.32437178273655798</v>
      </c>
      <c r="F44" s="17"/>
      <c r="G44" s="17">
        <v>0.53312144665477701</v>
      </c>
      <c r="H44" s="17">
        <v>0.29559135002547898</v>
      </c>
      <c r="I44" s="17">
        <v>0.28920543521809</v>
      </c>
      <c r="J44" s="17">
        <v>0.106121609382595</v>
      </c>
      <c r="K44" s="17">
        <v>0.117911796745684</v>
      </c>
      <c r="L44" s="17">
        <v>0</v>
      </c>
      <c r="M44" s="17"/>
      <c r="N44" s="17">
        <v>0.43021998408659201</v>
      </c>
      <c r="O44" s="17">
        <v>0.231332446185671</v>
      </c>
      <c r="P44" s="17">
        <v>0.22998626235097</v>
      </c>
      <c r="Q44" s="17">
        <v>0.32100146571198801</v>
      </c>
      <c r="R44" s="17">
        <v>0.22036129897324599</v>
      </c>
      <c r="S44" s="17">
        <v>0.238456612802639</v>
      </c>
      <c r="T44" s="17">
        <v>0.402188472125041</v>
      </c>
      <c r="U44" s="17">
        <v>7.6374036470473597E-2</v>
      </c>
      <c r="V44" s="17">
        <v>0.28577390888279403</v>
      </c>
      <c r="W44" s="17">
        <v>0.22638823973672101</v>
      </c>
      <c r="X44" s="17">
        <v>0.111246784052555</v>
      </c>
      <c r="Y44" s="17">
        <v>0.53509542407060096</v>
      </c>
      <c r="Z44" s="17"/>
      <c r="AA44" s="17">
        <v>0.31710858977373202</v>
      </c>
      <c r="AB44" s="17">
        <v>0.231374607218333</v>
      </c>
      <c r="AC44" s="17">
        <v>0.34857902472586999</v>
      </c>
      <c r="AD44" s="17">
        <v>0.36717673310601001</v>
      </c>
      <c r="AE44" s="17"/>
      <c r="AF44" s="17">
        <v>0.34495926508166302</v>
      </c>
      <c r="AG44" s="17">
        <v>0.269341264040659</v>
      </c>
      <c r="AH44" s="17">
        <v>0.30298502731189703</v>
      </c>
      <c r="AI44" s="17">
        <v>0.21172111151571099</v>
      </c>
      <c r="AJ44" s="17">
        <v>0.69574671586440495</v>
      </c>
      <c r="AK44" s="17">
        <v>0.15965765093231901</v>
      </c>
      <c r="AL44" s="17"/>
      <c r="AM44" s="17">
        <v>0.21174876289606501</v>
      </c>
      <c r="AN44" s="17">
        <v>0.31079248117045899</v>
      </c>
      <c r="AO44" s="17">
        <v>0.21213698301223299</v>
      </c>
      <c r="AP44" s="17">
        <v>0</v>
      </c>
      <c r="AQ44" s="17">
        <v>0.45346711486028102</v>
      </c>
      <c r="AR44" s="17"/>
      <c r="AS44" s="17">
        <v>0.28140162290506299</v>
      </c>
      <c r="AT44" s="17">
        <v>0.345786294938082</v>
      </c>
      <c r="AU44" s="17">
        <v>0.223460132445262</v>
      </c>
      <c r="AV44" s="17"/>
      <c r="AW44" s="17">
        <v>0.268454877793185</v>
      </c>
      <c r="AX44" s="17">
        <v>0.29175430825291898</v>
      </c>
      <c r="AY44" s="17">
        <v>0.28652261145362501</v>
      </c>
      <c r="AZ44" s="17">
        <v>0.38104438392420997</v>
      </c>
      <c r="BA44" s="17">
        <v>0.59132616751134504</v>
      </c>
      <c r="BB44" s="17"/>
      <c r="BC44" s="17">
        <v>0.39149503682997899</v>
      </c>
      <c r="BD44" s="17">
        <v>0.20661284554371301</v>
      </c>
      <c r="BE44" s="17" t="s">
        <v>101</v>
      </c>
      <c r="BF44" s="17">
        <v>0.33250765193702703</v>
      </c>
      <c r="BG44" s="17">
        <v>0.25533560550664902</v>
      </c>
      <c r="BH44" s="17">
        <v>0.29982841249202702</v>
      </c>
      <c r="BI44" s="17">
        <v>0.50368678274446599</v>
      </c>
      <c r="BJ44" s="17"/>
      <c r="BK44" s="17">
        <v>0.22087567523323701</v>
      </c>
      <c r="BL44" s="17">
        <v>0.42695667946700799</v>
      </c>
      <c r="BM44" s="17">
        <v>0.355945839169371</v>
      </c>
      <c r="BN44" s="17">
        <v>0.258010346532629</v>
      </c>
      <c r="BO44" s="17">
        <v>0.181876746841347</v>
      </c>
      <c r="BP44" s="17">
        <v>0.27577397192889802</v>
      </c>
      <c r="BQ44" s="17">
        <v>0.327810172059812</v>
      </c>
      <c r="BR44" s="17">
        <v>0.30008003593786098</v>
      </c>
      <c r="BS44" s="17"/>
      <c r="BT44" s="17">
        <v>0.29752562710212999</v>
      </c>
      <c r="BU44" s="17">
        <v>6.8891094712170406E-2</v>
      </c>
      <c r="BV44" s="17">
        <v>0.33864840681482999</v>
      </c>
      <c r="BW44" s="17"/>
      <c r="BX44" s="17">
        <v>0.33161555564918399</v>
      </c>
      <c r="BY44" s="17">
        <v>0.27398012358798701</v>
      </c>
      <c r="BZ44" s="17"/>
      <c r="CA44" s="17">
        <v>0.50143337704757596</v>
      </c>
      <c r="CB44" s="17">
        <v>0.28240065807118903</v>
      </c>
      <c r="CC44" s="17">
        <v>0.220034500112535</v>
      </c>
      <c r="CD44" s="17">
        <v>0.30044104496906099</v>
      </c>
      <c r="CE44" s="17">
        <v>0.399029100797339</v>
      </c>
    </row>
    <row r="45" spans="2:83" x14ac:dyDescent="0.35">
      <c r="B45" t="s">
        <v>125</v>
      </c>
      <c r="C45" s="17">
        <v>0.28740842424228902</v>
      </c>
      <c r="D45" s="17">
        <v>0.250000831826244</v>
      </c>
      <c r="E45" s="17">
        <v>0.32607946849490499</v>
      </c>
      <c r="F45" s="17"/>
      <c r="G45" s="17">
        <v>0.22002589125403799</v>
      </c>
      <c r="H45" s="17">
        <v>0.298334542760544</v>
      </c>
      <c r="I45" s="17">
        <v>0.28173436623497</v>
      </c>
      <c r="J45" s="17">
        <v>0.394000068123039</v>
      </c>
      <c r="K45" s="17">
        <v>0.25900759156568198</v>
      </c>
      <c r="L45" s="17">
        <v>0.16844546758526899</v>
      </c>
      <c r="M45" s="17"/>
      <c r="N45" s="17">
        <v>0.25222004505831302</v>
      </c>
      <c r="O45" s="17">
        <v>0.140642030883778</v>
      </c>
      <c r="P45" s="17">
        <v>0.49695579819128899</v>
      </c>
      <c r="Q45" s="17">
        <v>0.38350832628159598</v>
      </c>
      <c r="R45" s="17">
        <v>0.16651359735684701</v>
      </c>
      <c r="S45" s="17">
        <v>0.205104296396981</v>
      </c>
      <c r="T45" s="17">
        <v>0.25712413790863098</v>
      </c>
      <c r="U45" s="17">
        <v>0.18775791106655801</v>
      </c>
      <c r="V45" s="17">
        <v>0.35377321368474202</v>
      </c>
      <c r="W45" s="17">
        <v>0.56143735028679098</v>
      </c>
      <c r="X45" s="17">
        <v>0.48012206356967202</v>
      </c>
      <c r="Y45" s="17">
        <v>0.162670412722662</v>
      </c>
      <c r="Z45" s="17"/>
      <c r="AA45" s="17">
        <v>0.24833056628605199</v>
      </c>
      <c r="AB45" s="17">
        <v>0.34415872519295898</v>
      </c>
      <c r="AC45" s="17">
        <v>0.26940139448093198</v>
      </c>
      <c r="AD45" s="17">
        <v>0.275715073937287</v>
      </c>
      <c r="AE45" s="17"/>
      <c r="AF45" s="17">
        <v>0.19451095845178301</v>
      </c>
      <c r="AG45" s="17">
        <v>0.31300921390136699</v>
      </c>
      <c r="AH45" s="17">
        <v>0.380631182688765</v>
      </c>
      <c r="AI45" s="17">
        <v>0.39585580575541901</v>
      </c>
      <c r="AJ45" s="17">
        <v>0.32786223295079903</v>
      </c>
      <c r="AK45" s="17">
        <v>0.26670780686763301</v>
      </c>
      <c r="AL45" s="17"/>
      <c r="AM45" s="17">
        <v>0.25751055068295903</v>
      </c>
      <c r="AN45" s="17">
        <v>0.29682701688068702</v>
      </c>
      <c r="AO45" s="17">
        <v>0.27868681893012198</v>
      </c>
      <c r="AP45" s="17">
        <v>1</v>
      </c>
      <c r="AQ45" s="17">
        <v>0.37918015697749002</v>
      </c>
      <c r="AR45" s="17"/>
      <c r="AS45" s="17">
        <v>0.18550450620417999</v>
      </c>
      <c r="AT45" s="17">
        <v>0.319483753708383</v>
      </c>
      <c r="AU45" s="17">
        <v>0.29492616193974902</v>
      </c>
      <c r="AV45" s="17"/>
      <c r="AW45" s="17">
        <v>0.34920170942604201</v>
      </c>
      <c r="AX45" s="17">
        <v>0.30923695170474302</v>
      </c>
      <c r="AY45" s="17">
        <v>0.31449511678729503</v>
      </c>
      <c r="AZ45" s="17">
        <v>0.18695845974311201</v>
      </c>
      <c r="BA45" s="17">
        <v>0</v>
      </c>
      <c r="BB45" s="17"/>
      <c r="BC45" s="17">
        <v>0.184054112690443</v>
      </c>
      <c r="BD45" s="17">
        <v>0.30825168723319701</v>
      </c>
      <c r="BE45" s="17" t="s">
        <v>101</v>
      </c>
      <c r="BF45" s="17">
        <v>0.16813562867995499</v>
      </c>
      <c r="BG45" s="17">
        <v>0.38541539483151499</v>
      </c>
      <c r="BH45" s="17">
        <v>0.36702670980959201</v>
      </c>
      <c r="BI45" s="17">
        <v>0.50873976254185704</v>
      </c>
      <c r="BJ45" s="17"/>
      <c r="BK45" s="17">
        <v>0.41876404470346801</v>
      </c>
      <c r="BL45" s="17">
        <v>0.23323871675666899</v>
      </c>
      <c r="BM45" s="17">
        <v>0.31213376882969601</v>
      </c>
      <c r="BN45" s="17">
        <v>0.291795622873185</v>
      </c>
      <c r="BO45" s="17">
        <v>0.319707513831337</v>
      </c>
      <c r="BP45" s="17">
        <v>0.27475039587654798</v>
      </c>
      <c r="BQ45" s="17">
        <v>0.28529335729856697</v>
      </c>
      <c r="BR45" s="17">
        <v>0.216064693884085</v>
      </c>
      <c r="BS45" s="17"/>
      <c r="BT45" s="17">
        <v>0.26913511881485302</v>
      </c>
      <c r="BU45" s="17">
        <v>0.39934795091113001</v>
      </c>
      <c r="BV45" s="17">
        <v>0.296802814415978</v>
      </c>
      <c r="BW45" s="17"/>
      <c r="BX45" s="17">
        <v>0.27663891846071298</v>
      </c>
      <c r="BY45" s="17">
        <v>0.30496825267759498</v>
      </c>
      <c r="BZ45" s="17"/>
      <c r="CA45" s="17">
        <v>0.14689984620026</v>
      </c>
      <c r="CB45" s="17">
        <v>0.26398518052005998</v>
      </c>
      <c r="CC45" s="17">
        <v>0.35620490156131701</v>
      </c>
      <c r="CD45" s="17">
        <v>0.23139179225596099</v>
      </c>
      <c r="CE45" s="17">
        <v>0.29788480513312798</v>
      </c>
    </row>
    <row r="46" spans="2:83" x14ac:dyDescent="0.35">
      <c r="B46" t="s">
        <v>126</v>
      </c>
      <c r="C46" s="17">
        <v>0.27709621479427199</v>
      </c>
      <c r="D46" s="17">
        <v>0.26327371952343198</v>
      </c>
      <c r="E46" s="17">
        <v>0.295145458375978</v>
      </c>
      <c r="F46" s="17"/>
      <c r="G46" s="17">
        <v>0.24810200070274599</v>
      </c>
      <c r="H46" s="17">
        <v>0.28612252476229799</v>
      </c>
      <c r="I46" s="17">
        <v>0.29676798677014199</v>
      </c>
      <c r="J46" s="17">
        <v>0.26566780091175402</v>
      </c>
      <c r="K46" s="17">
        <v>0.36824538077510699</v>
      </c>
      <c r="L46" s="17">
        <v>0.20691942177723099</v>
      </c>
      <c r="M46" s="17"/>
      <c r="N46" s="17">
        <v>0.20528471983351901</v>
      </c>
      <c r="O46" s="17">
        <v>0.29224259768049499</v>
      </c>
      <c r="P46" s="17">
        <v>0.32978815161557401</v>
      </c>
      <c r="Q46" s="17">
        <v>0.396900135645606</v>
      </c>
      <c r="R46" s="17">
        <v>0.33642188027520997</v>
      </c>
      <c r="S46" s="17">
        <v>0.18157707553430399</v>
      </c>
      <c r="T46" s="17">
        <v>0.15670437613913701</v>
      </c>
      <c r="U46" s="17">
        <v>0.54537074131067897</v>
      </c>
      <c r="V46" s="17">
        <v>0.27220707701583602</v>
      </c>
      <c r="W46" s="17">
        <v>0.35476881949759898</v>
      </c>
      <c r="X46" s="17">
        <v>0.42275964039210401</v>
      </c>
      <c r="Y46" s="17">
        <v>0.30223416320673702</v>
      </c>
      <c r="Z46" s="17"/>
      <c r="AA46" s="17">
        <v>0.28007785361191301</v>
      </c>
      <c r="AB46" s="17">
        <v>0.276943465984823</v>
      </c>
      <c r="AC46" s="17">
        <v>0.30745077101787899</v>
      </c>
      <c r="AD46" s="17">
        <v>0.24707310360608201</v>
      </c>
      <c r="AE46" s="17"/>
      <c r="AF46" s="17">
        <v>0.302409164873087</v>
      </c>
      <c r="AG46" s="17">
        <v>0.25463613494739301</v>
      </c>
      <c r="AH46" s="17">
        <v>0.26785423670147501</v>
      </c>
      <c r="AI46" s="17">
        <v>0.34362709838764199</v>
      </c>
      <c r="AJ46" s="17">
        <v>7.9116780911929904E-2</v>
      </c>
      <c r="AK46" s="17">
        <v>0.11973731382863</v>
      </c>
      <c r="AL46" s="17"/>
      <c r="AM46" s="17">
        <v>0.245797046055383</v>
      </c>
      <c r="AN46" s="17">
        <v>0.29427296249259499</v>
      </c>
      <c r="AO46" s="17">
        <v>0.21141515620902501</v>
      </c>
      <c r="AP46" s="17">
        <v>0</v>
      </c>
      <c r="AQ46" s="17">
        <v>0.44746683723684699</v>
      </c>
      <c r="AR46" s="17"/>
      <c r="AS46" s="17">
        <v>0.24635384436558799</v>
      </c>
      <c r="AT46" s="17">
        <v>0.34202876139508498</v>
      </c>
      <c r="AU46" s="17">
        <v>0.25595459426644301</v>
      </c>
      <c r="AV46" s="17"/>
      <c r="AW46" s="17">
        <v>0.24016055035058001</v>
      </c>
      <c r="AX46" s="17">
        <v>0.27447817821252501</v>
      </c>
      <c r="AY46" s="17">
        <v>0.33035944764851799</v>
      </c>
      <c r="AZ46" s="17">
        <v>0.225770920234283</v>
      </c>
      <c r="BA46" s="17">
        <v>0.40867383248865502</v>
      </c>
      <c r="BB46" s="17"/>
      <c r="BC46" s="17">
        <v>0.179063617666917</v>
      </c>
      <c r="BD46" s="17">
        <v>0.27143019916892003</v>
      </c>
      <c r="BE46" s="17" t="s">
        <v>101</v>
      </c>
      <c r="BF46" s="17">
        <v>0.27760254252146399</v>
      </c>
      <c r="BG46" s="17">
        <v>0.353134349680295</v>
      </c>
      <c r="BH46" s="17">
        <v>0.36453524936124498</v>
      </c>
      <c r="BI46" s="17">
        <v>0.34327634843268201</v>
      </c>
      <c r="BJ46" s="17"/>
      <c r="BK46" s="17">
        <v>0.40849298612537399</v>
      </c>
      <c r="BL46" s="17">
        <v>0.30160698582815398</v>
      </c>
      <c r="BM46" s="17">
        <v>0.30406283031947501</v>
      </c>
      <c r="BN46" s="17">
        <v>0.27174550821195198</v>
      </c>
      <c r="BO46" s="17">
        <v>0.37116878025216299</v>
      </c>
      <c r="BP46" s="17">
        <v>0.25858072162923101</v>
      </c>
      <c r="BQ46" s="17">
        <v>0.20286495825968001</v>
      </c>
      <c r="BR46" s="17">
        <v>0.12636563057587899</v>
      </c>
      <c r="BS46" s="17"/>
      <c r="BT46" s="17">
        <v>0.29275336796089102</v>
      </c>
      <c r="BU46" s="17">
        <v>0.271990883906018</v>
      </c>
      <c r="BV46" s="17">
        <v>0.26582975343340398</v>
      </c>
      <c r="BW46" s="17"/>
      <c r="BX46" s="17">
        <v>0.29763204795036502</v>
      </c>
      <c r="BY46" s="17">
        <v>0.249476591748369</v>
      </c>
      <c r="BZ46" s="17"/>
      <c r="CA46" s="17">
        <v>0.25488240795959</v>
      </c>
      <c r="CB46" s="17">
        <v>0.23159862881707599</v>
      </c>
      <c r="CC46" s="17">
        <v>0.29671447117692501</v>
      </c>
      <c r="CD46" s="17">
        <v>0.29549427969502501</v>
      </c>
      <c r="CE46" s="17">
        <v>0.27639937120159502</v>
      </c>
    </row>
    <row r="47" spans="2:83" x14ac:dyDescent="0.35">
      <c r="B47" t="s">
        <v>127</v>
      </c>
      <c r="C47" s="17">
        <v>0.205930466100016</v>
      </c>
      <c r="D47" s="17">
        <v>0.266380298289009</v>
      </c>
      <c r="E47" s="17">
        <v>0.13685987771104399</v>
      </c>
      <c r="F47" s="17"/>
      <c r="G47" s="17">
        <v>0.257234936406675</v>
      </c>
      <c r="H47" s="17">
        <v>0.21848241748818401</v>
      </c>
      <c r="I47" s="17">
        <v>0.25678131255262099</v>
      </c>
      <c r="J47" s="17">
        <v>8.5938960918525306E-2</v>
      </c>
      <c r="K47" s="17">
        <v>0</v>
      </c>
      <c r="L47" s="17">
        <v>0.17502983839200201</v>
      </c>
      <c r="M47" s="17"/>
      <c r="N47" s="17">
        <v>0.30195259694544602</v>
      </c>
      <c r="O47" s="17">
        <v>0.21036951553409899</v>
      </c>
      <c r="P47" s="17">
        <v>8.7936767927052101E-2</v>
      </c>
      <c r="Q47" s="17">
        <v>0.14519663153412701</v>
      </c>
      <c r="R47" s="17">
        <v>0.26705610750060998</v>
      </c>
      <c r="S47" s="17">
        <v>8.7685406333994895E-2</v>
      </c>
      <c r="T47" s="17">
        <v>0.21961203034467999</v>
      </c>
      <c r="U47" s="17">
        <v>0.18965407454791</v>
      </c>
      <c r="V47" s="17">
        <v>0.23995164865093299</v>
      </c>
      <c r="W47" s="17">
        <v>0.111833425909802</v>
      </c>
      <c r="X47" s="17">
        <v>0</v>
      </c>
      <c r="Y47" s="17">
        <v>0.21451744925659799</v>
      </c>
      <c r="Z47" s="17"/>
      <c r="AA47" s="17">
        <v>0.310064221991179</v>
      </c>
      <c r="AB47" s="17">
        <v>0.14684980557329499</v>
      </c>
      <c r="AC47" s="17">
        <v>0.20665310849455101</v>
      </c>
      <c r="AD47" s="17">
        <v>0.15259638424632299</v>
      </c>
      <c r="AE47" s="17"/>
      <c r="AF47" s="17">
        <v>0.27391778533857603</v>
      </c>
      <c r="AG47" s="17">
        <v>0.18884767866442401</v>
      </c>
      <c r="AH47" s="17">
        <v>6.3698909793389102E-2</v>
      </c>
      <c r="AI47" s="17">
        <v>0.187870587550029</v>
      </c>
      <c r="AJ47" s="17">
        <v>7.5991736897860804E-2</v>
      </c>
      <c r="AK47" s="17">
        <v>0.37086553155432</v>
      </c>
      <c r="AL47" s="17"/>
      <c r="AM47" s="17">
        <v>0.17098643530476601</v>
      </c>
      <c r="AN47" s="17">
        <v>0.250033065733611</v>
      </c>
      <c r="AO47" s="17">
        <v>0.24635790315193401</v>
      </c>
      <c r="AP47" s="17">
        <v>0</v>
      </c>
      <c r="AQ47" s="17">
        <v>4.0331592237605698E-2</v>
      </c>
      <c r="AR47" s="17"/>
      <c r="AS47" s="17">
        <v>0.175313397605382</v>
      </c>
      <c r="AT47" s="17">
        <v>0.22289446006654001</v>
      </c>
      <c r="AU47" s="17">
        <v>0.249670092868222</v>
      </c>
      <c r="AV47" s="17"/>
      <c r="AW47" s="17">
        <v>0.16940439811899499</v>
      </c>
      <c r="AX47" s="17">
        <v>0.16448294920925099</v>
      </c>
      <c r="AY47" s="17">
        <v>0.247859501507599</v>
      </c>
      <c r="AZ47" s="17">
        <v>0.23004241169176501</v>
      </c>
      <c r="BA47" s="17">
        <v>0.59132616751134504</v>
      </c>
      <c r="BB47" s="17"/>
      <c r="BC47" s="17">
        <v>0.269166105386971</v>
      </c>
      <c r="BD47" s="17">
        <v>0.210060807436251</v>
      </c>
      <c r="BE47" s="17" t="s">
        <v>101</v>
      </c>
      <c r="BF47" s="17">
        <v>0.23060176918880401</v>
      </c>
      <c r="BG47" s="17">
        <v>0.21427590037317201</v>
      </c>
      <c r="BH47" s="17">
        <v>0.147469324717452</v>
      </c>
      <c r="BI47" s="17">
        <v>0</v>
      </c>
      <c r="BJ47" s="17"/>
      <c r="BK47" s="17">
        <v>0.22418156978397799</v>
      </c>
      <c r="BL47" s="17">
        <v>0.22624061738905599</v>
      </c>
      <c r="BM47" s="17">
        <v>0.19478725147516701</v>
      </c>
      <c r="BN47" s="17">
        <v>0.186526226142503</v>
      </c>
      <c r="BO47" s="17">
        <v>0.134076542364615</v>
      </c>
      <c r="BP47" s="17">
        <v>0.26406544117568398</v>
      </c>
      <c r="BQ47" s="17">
        <v>0.23412990382630999</v>
      </c>
      <c r="BR47" s="17">
        <v>0.29059602910383098</v>
      </c>
      <c r="BS47" s="17"/>
      <c r="BT47" s="17">
        <v>0.251797719453418</v>
      </c>
      <c r="BU47" s="17">
        <v>0.17364487016651101</v>
      </c>
      <c r="BV47" s="17">
        <v>0.162558609044888</v>
      </c>
      <c r="BW47" s="17"/>
      <c r="BX47" s="17">
        <v>0.22095815324901699</v>
      </c>
      <c r="BY47" s="17">
        <v>0.184604328041692</v>
      </c>
      <c r="BZ47" s="17"/>
      <c r="CA47" s="17">
        <v>0.34949726014965299</v>
      </c>
      <c r="CB47" s="17">
        <v>0.30104236548514501</v>
      </c>
      <c r="CC47" s="17">
        <v>0.145920734016531</v>
      </c>
      <c r="CD47" s="17">
        <v>0.28057193844695399</v>
      </c>
      <c r="CE47" s="17">
        <v>0.11701257305424401</v>
      </c>
    </row>
    <row r="48" spans="2:83" x14ac:dyDescent="0.35">
      <c r="B48" t="s">
        <v>128</v>
      </c>
      <c r="C48" s="17">
        <v>0.16353214187684101</v>
      </c>
      <c r="D48" s="17">
        <v>0.18091665215336999</v>
      </c>
      <c r="E48" s="17">
        <v>0.14439416071629299</v>
      </c>
      <c r="F48" s="17"/>
      <c r="G48" s="17">
        <v>8.2942376156787304E-2</v>
      </c>
      <c r="H48" s="17">
        <v>0.23417109804862499</v>
      </c>
      <c r="I48" s="17">
        <v>0.162411141164328</v>
      </c>
      <c r="J48" s="17">
        <v>0.13455417678409401</v>
      </c>
      <c r="K48" s="17">
        <v>8.5559727602736294E-2</v>
      </c>
      <c r="L48" s="17">
        <v>0.52090190841325601</v>
      </c>
      <c r="M48" s="17"/>
      <c r="N48" s="17">
        <v>0.173651256763969</v>
      </c>
      <c r="O48" s="17">
        <v>0.20074413615260001</v>
      </c>
      <c r="P48" s="17">
        <v>0.106450171221113</v>
      </c>
      <c r="Q48" s="17">
        <v>0.18038560751554999</v>
      </c>
      <c r="R48" s="17">
        <v>5.3847701616399499E-2</v>
      </c>
      <c r="S48" s="17">
        <v>9.3951962359463903E-2</v>
      </c>
      <c r="T48" s="17">
        <v>0.40560622294482801</v>
      </c>
      <c r="U48" s="17">
        <v>9.6197834752662997E-2</v>
      </c>
      <c r="V48" s="17">
        <v>0.15021884961543799</v>
      </c>
      <c r="W48" s="17">
        <v>0.12941655500558599</v>
      </c>
      <c r="X48" s="17">
        <v>0.11499014575067799</v>
      </c>
      <c r="Y48" s="17">
        <v>0.21451744925659799</v>
      </c>
      <c r="Z48" s="17"/>
      <c r="AA48" s="17">
        <v>0.20241591669089301</v>
      </c>
      <c r="AB48" s="17">
        <v>0.21076451756237599</v>
      </c>
      <c r="AC48" s="17">
        <v>8.3678252391098704E-2</v>
      </c>
      <c r="AD48" s="17">
        <v>0.118876394861486</v>
      </c>
      <c r="AE48" s="17"/>
      <c r="AF48" s="17">
        <v>0.174926419117575</v>
      </c>
      <c r="AG48" s="17">
        <v>0.20443883917869601</v>
      </c>
      <c r="AH48" s="17">
        <v>0.18356359977046599</v>
      </c>
      <c r="AI48" s="17">
        <v>5.40843979822105E-2</v>
      </c>
      <c r="AJ48" s="17">
        <v>0.22513650322366499</v>
      </c>
      <c r="AK48" s="17">
        <v>8.5740458501169806E-2</v>
      </c>
      <c r="AL48" s="17"/>
      <c r="AM48" s="17">
        <v>0.164962768979276</v>
      </c>
      <c r="AN48" s="17">
        <v>0.172399882138041</v>
      </c>
      <c r="AO48" s="17">
        <v>0.256598505159085</v>
      </c>
      <c r="AP48" s="17">
        <v>0</v>
      </c>
      <c r="AQ48" s="17">
        <v>4.0659674465037501E-2</v>
      </c>
      <c r="AR48" s="17"/>
      <c r="AS48" s="17">
        <v>0.201980005453716</v>
      </c>
      <c r="AT48" s="17">
        <v>0.147465087132582</v>
      </c>
      <c r="AU48" s="17">
        <v>0.131799419009757</v>
      </c>
      <c r="AV48" s="17"/>
      <c r="AW48" s="17">
        <v>0.117060578752283</v>
      </c>
      <c r="AX48" s="17">
        <v>0.12049202412710699</v>
      </c>
      <c r="AY48" s="17">
        <v>0.20029966574887101</v>
      </c>
      <c r="AZ48" s="17">
        <v>0.22282535228994099</v>
      </c>
      <c r="BA48" s="17">
        <v>0</v>
      </c>
      <c r="BB48" s="17"/>
      <c r="BC48" s="17">
        <v>0.20377558434179499</v>
      </c>
      <c r="BD48" s="17">
        <v>0.17915631867697601</v>
      </c>
      <c r="BE48" s="17" t="s">
        <v>101</v>
      </c>
      <c r="BF48" s="17">
        <v>0.13634034756799701</v>
      </c>
      <c r="BG48" s="17">
        <v>7.1017127341361397E-2</v>
      </c>
      <c r="BH48" s="17">
        <v>0.159376673979164</v>
      </c>
      <c r="BI48" s="17">
        <v>0.15179226946181901</v>
      </c>
      <c r="BJ48" s="17"/>
      <c r="BK48" s="17">
        <v>6.9518517314357403E-2</v>
      </c>
      <c r="BL48" s="17">
        <v>0.225465470667183</v>
      </c>
      <c r="BM48" s="17">
        <v>0.11630067319319599</v>
      </c>
      <c r="BN48" s="17">
        <v>0.12176290335395901</v>
      </c>
      <c r="BO48" s="17">
        <v>0.11206929499742301</v>
      </c>
      <c r="BP48" s="17">
        <v>0.23844490089922901</v>
      </c>
      <c r="BQ48" s="17">
        <v>0.149345021932697</v>
      </c>
      <c r="BR48" s="17">
        <v>0.36194371018564397</v>
      </c>
      <c r="BS48" s="17"/>
      <c r="BT48" s="17">
        <v>0.17799238410297499</v>
      </c>
      <c r="BU48" s="17">
        <v>0.26456722086050399</v>
      </c>
      <c r="BV48" s="17">
        <v>0.14426278331591799</v>
      </c>
      <c r="BW48" s="17"/>
      <c r="BX48" s="17">
        <v>0.17461842230334301</v>
      </c>
      <c r="BY48" s="17">
        <v>0.13861280465355699</v>
      </c>
      <c r="BZ48" s="17"/>
      <c r="CA48" s="17">
        <v>0.32196710413706597</v>
      </c>
      <c r="CB48" s="17">
        <v>0.19005943092722399</v>
      </c>
      <c r="CC48" s="17">
        <v>0.166018154643369</v>
      </c>
      <c r="CD48" s="17">
        <v>0.13773487731563699</v>
      </c>
      <c r="CE48" s="17">
        <v>0.10835185310701601</v>
      </c>
    </row>
    <row r="49" spans="2:83" x14ac:dyDescent="0.35">
      <c r="B49" t="s">
        <v>129</v>
      </c>
      <c r="C49" s="17">
        <v>0.15113343562162199</v>
      </c>
      <c r="D49" s="17">
        <v>0.171019827691785</v>
      </c>
      <c r="E49" s="17">
        <v>0.12899121581074099</v>
      </c>
      <c r="F49" s="17"/>
      <c r="G49" s="17">
        <v>0.14981495345262</v>
      </c>
      <c r="H49" s="17">
        <v>0.14770041475859999</v>
      </c>
      <c r="I49" s="17">
        <v>9.0374640787004301E-2</v>
      </c>
      <c r="J49" s="17">
        <v>0.27229596476865198</v>
      </c>
      <c r="K49" s="17">
        <v>0</v>
      </c>
      <c r="L49" s="17">
        <v>0.16844546758526899</v>
      </c>
      <c r="M49" s="17"/>
      <c r="N49" s="17">
        <v>0.17776313324458801</v>
      </c>
      <c r="O49" s="17">
        <v>0.214070407396248</v>
      </c>
      <c r="P49" s="17">
        <v>7.1937399746837799E-2</v>
      </c>
      <c r="Q49" s="17">
        <v>0.105574107459748</v>
      </c>
      <c r="R49" s="17">
        <v>6.0858242116804302E-2</v>
      </c>
      <c r="S49" s="17">
        <v>0.30271699284581499</v>
      </c>
      <c r="T49" s="17">
        <v>9.8172598870963607E-2</v>
      </c>
      <c r="U49" s="17">
        <v>6.8852268532563807E-2</v>
      </c>
      <c r="V49" s="17">
        <v>0.12746559831561699</v>
      </c>
      <c r="W49" s="17">
        <v>5.73093840469392E-2</v>
      </c>
      <c r="X49" s="17">
        <v>0.111246784052555</v>
      </c>
      <c r="Y49" s="17">
        <v>0.15111708160336801</v>
      </c>
      <c r="Z49" s="17"/>
      <c r="AA49" s="17">
        <v>0.121623542276971</v>
      </c>
      <c r="AB49" s="17">
        <v>0.14800830142777899</v>
      </c>
      <c r="AC49" s="17">
        <v>6.0336320246353103E-2</v>
      </c>
      <c r="AD49" s="17">
        <v>0.27217121094247998</v>
      </c>
      <c r="AE49" s="17"/>
      <c r="AF49" s="17">
        <v>0.18307305417634001</v>
      </c>
      <c r="AG49" s="17">
        <v>0.17467974298260699</v>
      </c>
      <c r="AH49" s="17">
        <v>0.107660201105547</v>
      </c>
      <c r="AI49" s="17">
        <v>0.106894678022794</v>
      </c>
      <c r="AJ49" s="17">
        <v>7.2576564361082105E-2</v>
      </c>
      <c r="AK49" s="17">
        <v>0.102180024485483</v>
      </c>
      <c r="AL49" s="17"/>
      <c r="AM49" s="17">
        <v>0.18881720286904299</v>
      </c>
      <c r="AN49" s="17">
        <v>0.14836841189814201</v>
      </c>
      <c r="AO49" s="17">
        <v>4.8122465470426701E-2</v>
      </c>
      <c r="AP49" s="17">
        <v>0</v>
      </c>
      <c r="AQ49" s="17">
        <v>8.6413421021604403E-2</v>
      </c>
      <c r="AR49" s="17"/>
      <c r="AS49" s="17">
        <v>0.15805581373889699</v>
      </c>
      <c r="AT49" s="17">
        <v>0.13886330889134199</v>
      </c>
      <c r="AU49" s="17">
        <v>0.177555816141583</v>
      </c>
      <c r="AV49" s="17"/>
      <c r="AW49" s="17">
        <v>0.16140888719074301</v>
      </c>
      <c r="AX49" s="17">
        <v>0.18246724120984401</v>
      </c>
      <c r="AY49" s="17">
        <v>9.5002359486095894E-2</v>
      </c>
      <c r="AZ49" s="17">
        <v>0.17364713229230999</v>
      </c>
      <c r="BA49" s="17">
        <v>0.32700972431400999</v>
      </c>
      <c r="BB49" s="17"/>
      <c r="BC49" s="17">
        <v>0.181820255882957</v>
      </c>
      <c r="BD49" s="17">
        <v>0.13760579817868299</v>
      </c>
      <c r="BE49" s="17" t="s">
        <v>101</v>
      </c>
      <c r="BF49" s="17">
        <v>0.29963758866403201</v>
      </c>
      <c r="BG49" s="17">
        <v>0.14998607054636301</v>
      </c>
      <c r="BH49" s="17">
        <v>9.1580539935787603E-2</v>
      </c>
      <c r="BI49" s="17">
        <v>0</v>
      </c>
      <c r="BJ49" s="17"/>
      <c r="BK49" s="17">
        <v>0.15887861022695701</v>
      </c>
      <c r="BL49" s="17">
        <v>8.0460097200801606E-2</v>
      </c>
      <c r="BM49" s="17">
        <v>4.00748347093638E-2</v>
      </c>
      <c r="BN49" s="17">
        <v>0.20101170134037</v>
      </c>
      <c r="BO49" s="17">
        <v>0.22068472927617</v>
      </c>
      <c r="BP49" s="17">
        <v>0.11681292734271501</v>
      </c>
      <c r="BQ49" s="17">
        <v>0.34688972554395803</v>
      </c>
      <c r="BR49" s="17">
        <v>0.236136553763512</v>
      </c>
      <c r="BS49" s="17"/>
      <c r="BT49" s="17">
        <v>0.170747826738745</v>
      </c>
      <c r="BU49" s="17">
        <v>0.16825130328643201</v>
      </c>
      <c r="BV49" s="17">
        <v>0.13376912338733499</v>
      </c>
      <c r="BW49" s="17"/>
      <c r="BX49" s="17">
        <v>0.176429013536998</v>
      </c>
      <c r="BY49" s="17">
        <v>0.127558681780017</v>
      </c>
      <c r="BZ49" s="17"/>
      <c r="CA49" s="17">
        <v>0.20447058584373901</v>
      </c>
      <c r="CB49" s="17">
        <v>0.110091624280311</v>
      </c>
      <c r="CC49" s="17">
        <v>0.12142313149495799</v>
      </c>
      <c r="CD49" s="17">
        <v>9.8412672686061603E-2</v>
      </c>
      <c r="CE49" s="17">
        <v>0.25804670593280299</v>
      </c>
    </row>
    <row r="50" spans="2:83" x14ac:dyDescent="0.35">
      <c r="B50" t="s">
        <v>113</v>
      </c>
      <c r="C50" s="17">
        <v>5.3859129484442297E-2</v>
      </c>
      <c r="D50" s="17">
        <v>4.6422600073178701E-2</v>
      </c>
      <c r="E50" s="17">
        <v>6.2907167970847805E-2</v>
      </c>
      <c r="F50" s="17"/>
      <c r="G50" s="17">
        <v>1.35290702966404E-2</v>
      </c>
      <c r="H50" s="17">
        <v>5.9022045863183603E-2</v>
      </c>
      <c r="I50" s="17">
        <v>5.9014634255936602E-2</v>
      </c>
      <c r="J50" s="17">
        <v>2.5223544257861601E-2</v>
      </c>
      <c r="K50" s="17">
        <v>0.25569261149949102</v>
      </c>
      <c r="L50" s="17">
        <v>0.30406825319474201</v>
      </c>
      <c r="M50" s="17"/>
      <c r="N50" s="17">
        <v>2.6951819291630801E-2</v>
      </c>
      <c r="O50" s="17">
        <v>6.1450610780552001E-2</v>
      </c>
      <c r="P50" s="17">
        <v>8.7540259195345596E-2</v>
      </c>
      <c r="Q50" s="17">
        <v>0</v>
      </c>
      <c r="R50" s="17">
        <v>0.10954123719714701</v>
      </c>
      <c r="S50" s="17">
        <v>7.1423548201147796E-2</v>
      </c>
      <c r="T50" s="17">
        <v>5.3207720111090699E-2</v>
      </c>
      <c r="U50" s="17">
        <v>0.21320511893362001</v>
      </c>
      <c r="V50" s="17">
        <v>6.1597720643046701E-2</v>
      </c>
      <c r="W50" s="17">
        <v>0</v>
      </c>
      <c r="X50" s="17">
        <v>0.13755802902845399</v>
      </c>
      <c r="Y50" s="17">
        <v>0</v>
      </c>
      <c r="Z50" s="17"/>
      <c r="AA50" s="17">
        <v>3.0888930908264899E-2</v>
      </c>
      <c r="AB50" s="17">
        <v>7.4631504141259797E-2</v>
      </c>
      <c r="AC50" s="17">
        <v>6.6342669773158794E-2</v>
      </c>
      <c r="AD50" s="17">
        <v>4.4069006702382202E-2</v>
      </c>
      <c r="AE50" s="17"/>
      <c r="AF50" s="17">
        <v>4.8692539790896099E-2</v>
      </c>
      <c r="AG50" s="17">
        <v>7.7099348448985E-2</v>
      </c>
      <c r="AH50" s="17">
        <v>4.4161221887103003E-2</v>
      </c>
      <c r="AI50" s="17">
        <v>2.9053016843419901E-2</v>
      </c>
      <c r="AJ50" s="17">
        <v>0</v>
      </c>
      <c r="AK50" s="17">
        <v>0.163508710627745</v>
      </c>
      <c r="AL50" s="17"/>
      <c r="AM50" s="17">
        <v>9.2786671374684895E-2</v>
      </c>
      <c r="AN50" s="17">
        <v>3.3581573224450899E-2</v>
      </c>
      <c r="AO50" s="17">
        <v>7.2779768904127407E-2</v>
      </c>
      <c r="AP50" s="17">
        <v>0</v>
      </c>
      <c r="AQ50" s="17">
        <v>5.2332669792898599E-2</v>
      </c>
      <c r="AR50" s="17"/>
      <c r="AS50" s="17">
        <v>8.4366992680724506E-2</v>
      </c>
      <c r="AT50" s="17">
        <v>4.4817376527987299E-2</v>
      </c>
      <c r="AU50" s="17">
        <v>5.5547298027735802E-2</v>
      </c>
      <c r="AV50" s="17"/>
      <c r="AW50" s="17">
        <v>5.8102798087213699E-2</v>
      </c>
      <c r="AX50" s="17">
        <v>4.2560512838819099E-2</v>
      </c>
      <c r="AY50" s="17">
        <v>7.5358488734124401E-2</v>
      </c>
      <c r="AZ50" s="17">
        <v>4.0311843821358301E-2</v>
      </c>
      <c r="BA50" s="17">
        <v>0</v>
      </c>
      <c r="BB50" s="17"/>
      <c r="BC50" s="17">
        <v>6.0310890083068197E-2</v>
      </c>
      <c r="BD50" s="17">
        <v>5.0552191158654003E-2</v>
      </c>
      <c r="BE50" s="17" t="s">
        <v>101</v>
      </c>
      <c r="BF50" s="17">
        <v>0</v>
      </c>
      <c r="BG50" s="17">
        <v>7.9786997968589596E-2</v>
      </c>
      <c r="BH50" s="17">
        <v>6.7702111895064795E-2</v>
      </c>
      <c r="BI50" s="17">
        <v>0</v>
      </c>
      <c r="BJ50" s="17"/>
      <c r="BK50" s="17">
        <v>8.7598434015894303E-2</v>
      </c>
      <c r="BL50" s="17">
        <v>0</v>
      </c>
      <c r="BM50" s="17">
        <v>5.17536446072017E-2</v>
      </c>
      <c r="BN50" s="17">
        <v>8.4873111843848506E-2</v>
      </c>
      <c r="BO50" s="17">
        <v>3.0642313932192598E-2</v>
      </c>
      <c r="BP50" s="17">
        <v>9.7760707442121605E-2</v>
      </c>
      <c r="BQ50" s="17">
        <v>0</v>
      </c>
      <c r="BR50" s="17">
        <v>9.9381854917392695E-2</v>
      </c>
      <c r="BS50" s="17"/>
      <c r="BT50" s="17">
        <v>2.8421237135277801E-2</v>
      </c>
      <c r="BU50" s="17">
        <v>0.16392382540262199</v>
      </c>
      <c r="BV50" s="17">
        <v>6.7956696869738306E-2</v>
      </c>
      <c r="BW50" s="17"/>
      <c r="BX50" s="17">
        <v>2.4100585919708799E-2</v>
      </c>
      <c r="BY50" s="17">
        <v>8.4077393613029794E-2</v>
      </c>
      <c r="BZ50" s="17"/>
      <c r="CA50" s="17">
        <v>3.0547277962356401E-2</v>
      </c>
      <c r="CB50" s="17">
        <v>3.4995216823632998E-2</v>
      </c>
      <c r="CC50" s="17">
        <v>7.6015647013122301E-2</v>
      </c>
      <c r="CD50" s="17">
        <v>6.2723409023635004E-2</v>
      </c>
      <c r="CE50" s="17">
        <v>4.1626772869147698E-2</v>
      </c>
    </row>
    <row r="51" spans="2:83" x14ac:dyDescent="0.35">
      <c r="B51" t="s">
        <v>130</v>
      </c>
      <c r="C51" s="17">
        <v>5.3661468996280097E-2</v>
      </c>
      <c r="D51" s="17">
        <v>6.4686048671608903E-2</v>
      </c>
      <c r="E51" s="17">
        <v>4.1176722243403199E-2</v>
      </c>
      <c r="F51" s="17"/>
      <c r="G51" s="17">
        <v>5.0310863740805102E-2</v>
      </c>
      <c r="H51" s="17">
        <v>5.4915560143917103E-2</v>
      </c>
      <c r="I51" s="17">
        <v>3.68813929967826E-2</v>
      </c>
      <c r="J51" s="17">
        <v>7.9021134823419797E-2</v>
      </c>
      <c r="K51" s="17">
        <v>8.6217855701942694E-2</v>
      </c>
      <c r="L51" s="17">
        <v>0</v>
      </c>
      <c r="M51" s="17"/>
      <c r="N51" s="17">
        <v>1.37521182310566E-2</v>
      </c>
      <c r="O51" s="17">
        <v>0.131039209533481</v>
      </c>
      <c r="P51" s="17">
        <v>4.3179898239094398E-2</v>
      </c>
      <c r="Q51" s="17">
        <v>4.1346332867453497E-2</v>
      </c>
      <c r="R51" s="17">
        <v>5.1807653623643E-2</v>
      </c>
      <c r="S51" s="17">
        <v>6.6132836870829007E-2</v>
      </c>
      <c r="T51" s="17">
        <v>4.6336796597727402E-2</v>
      </c>
      <c r="U51" s="17">
        <v>0</v>
      </c>
      <c r="V51" s="17">
        <v>0.126825914451455</v>
      </c>
      <c r="W51" s="17">
        <v>0</v>
      </c>
      <c r="X51" s="17">
        <v>0</v>
      </c>
      <c r="Y51" s="17">
        <v>0.162670412722662</v>
      </c>
      <c r="Z51" s="17"/>
      <c r="AA51" s="17">
        <v>5.5331524472430699E-2</v>
      </c>
      <c r="AB51" s="17">
        <v>7.8313601019651499E-2</v>
      </c>
      <c r="AC51" s="17">
        <v>4.20012615776457E-2</v>
      </c>
      <c r="AD51" s="17">
        <v>2.8063190231898301E-2</v>
      </c>
      <c r="AE51" s="17"/>
      <c r="AF51" s="17">
        <v>4.1863614921575802E-2</v>
      </c>
      <c r="AG51" s="17">
        <v>5.6530442851802802E-2</v>
      </c>
      <c r="AH51" s="17">
        <v>5.2357547950332102E-2</v>
      </c>
      <c r="AI51" s="17">
        <v>8.8434586271477697E-2</v>
      </c>
      <c r="AJ51" s="17">
        <v>0</v>
      </c>
      <c r="AK51" s="17">
        <v>8.4050768571503204E-2</v>
      </c>
      <c r="AL51" s="17"/>
      <c r="AM51" s="17">
        <v>0.100042900543344</v>
      </c>
      <c r="AN51" s="17">
        <v>3.0772920292708401E-2</v>
      </c>
      <c r="AO51" s="17">
        <v>0</v>
      </c>
      <c r="AP51" s="17">
        <v>0</v>
      </c>
      <c r="AQ51" s="17">
        <v>3.6582847469014197E-2</v>
      </c>
      <c r="AR51" s="17"/>
      <c r="AS51" s="17">
        <v>8.8960776124541605E-2</v>
      </c>
      <c r="AT51" s="17">
        <v>5.9837958665918803E-2</v>
      </c>
      <c r="AU51" s="17">
        <v>5.4708106052197003E-2</v>
      </c>
      <c r="AV51" s="17"/>
      <c r="AW51" s="17">
        <v>1.7437988499092401E-2</v>
      </c>
      <c r="AX51" s="17">
        <v>6.6178821519783604E-2</v>
      </c>
      <c r="AY51" s="17">
        <v>5.37279964399184E-2</v>
      </c>
      <c r="AZ51" s="17">
        <v>6.9515993954284802E-2</v>
      </c>
      <c r="BA51" s="17">
        <v>0</v>
      </c>
      <c r="BB51" s="17"/>
      <c r="BC51" s="17">
        <v>9.8990397862311202E-2</v>
      </c>
      <c r="BD51" s="17">
        <v>2.32638116524388E-2</v>
      </c>
      <c r="BE51" s="17" t="s">
        <v>101</v>
      </c>
      <c r="BF51" s="17">
        <v>3.5129714421889301E-2</v>
      </c>
      <c r="BG51" s="17">
        <v>3.4096508765560703E-2</v>
      </c>
      <c r="BH51" s="17">
        <v>5.7896914217415697E-2</v>
      </c>
      <c r="BI51" s="17">
        <v>0</v>
      </c>
      <c r="BJ51" s="17"/>
      <c r="BK51" s="17">
        <v>6.9518517314357403E-2</v>
      </c>
      <c r="BL51" s="17">
        <v>0</v>
      </c>
      <c r="BM51" s="17">
        <v>8.7577516607816999E-2</v>
      </c>
      <c r="BN51" s="17">
        <v>5.04880503298515E-2</v>
      </c>
      <c r="BO51" s="17">
        <v>0</v>
      </c>
      <c r="BP51" s="17">
        <v>5.7222384416085098E-2</v>
      </c>
      <c r="BQ51" s="17">
        <v>3.8626338790571903E-2</v>
      </c>
      <c r="BR51" s="17">
        <v>6.9281822747261301E-2</v>
      </c>
      <c r="BS51" s="17"/>
      <c r="BT51" s="17">
        <v>4.2169679456961998E-2</v>
      </c>
      <c r="BU51" s="17">
        <v>0</v>
      </c>
      <c r="BV51" s="17">
        <v>6.8251324692697499E-2</v>
      </c>
      <c r="BW51" s="17"/>
      <c r="BX51" s="17">
        <v>6.5833247729763497E-2</v>
      </c>
      <c r="BY51" s="17">
        <v>4.1547152364711702E-2</v>
      </c>
      <c r="BZ51" s="17"/>
      <c r="CA51" s="17">
        <v>9.0325555203716101E-2</v>
      </c>
      <c r="CB51" s="17">
        <v>5.0599466500134901E-2</v>
      </c>
      <c r="CC51" s="17">
        <v>7.5691578267395004E-2</v>
      </c>
      <c r="CD51" s="17">
        <v>4.3734754910492203E-2</v>
      </c>
      <c r="CE51" s="17">
        <v>2.6606832413430301E-2</v>
      </c>
    </row>
    <row r="52" spans="2:83" x14ac:dyDescent="0.35">
      <c r="B52" t="s">
        <v>122</v>
      </c>
      <c r="C52" s="17">
        <v>1.74203750456438E-2</v>
      </c>
      <c r="D52" s="17">
        <v>1.3777936764383301E-2</v>
      </c>
      <c r="E52" s="17">
        <v>2.1789796610454201E-2</v>
      </c>
      <c r="F52" s="17"/>
      <c r="G52" s="17">
        <v>0</v>
      </c>
      <c r="H52" s="17">
        <v>3.1204239010414001E-2</v>
      </c>
      <c r="I52" s="17">
        <v>1.6388736818693399E-2</v>
      </c>
      <c r="J52" s="17">
        <v>2.5975301728100399E-2</v>
      </c>
      <c r="K52" s="17">
        <v>0</v>
      </c>
      <c r="L52" s="17">
        <v>0</v>
      </c>
      <c r="M52" s="17"/>
      <c r="N52" s="17">
        <v>1.04999780320545E-2</v>
      </c>
      <c r="O52" s="17">
        <v>0</v>
      </c>
      <c r="P52" s="17">
        <v>0</v>
      </c>
      <c r="Q52" s="17">
        <v>4.19577392024401E-2</v>
      </c>
      <c r="R52" s="17">
        <v>0.127477718170592</v>
      </c>
      <c r="S52" s="17">
        <v>0</v>
      </c>
      <c r="T52" s="17">
        <v>0</v>
      </c>
      <c r="U52" s="17">
        <v>0</v>
      </c>
      <c r="V52" s="17">
        <v>2.9207171564407199E-2</v>
      </c>
      <c r="W52" s="17">
        <v>0</v>
      </c>
      <c r="X52" s="17">
        <v>0</v>
      </c>
      <c r="Y52" s="17">
        <v>0</v>
      </c>
      <c r="Z52" s="17"/>
      <c r="AA52" s="17">
        <v>0</v>
      </c>
      <c r="AB52" s="17">
        <v>4.3060392870705302E-2</v>
      </c>
      <c r="AC52" s="17">
        <v>2.2885841730903401E-2</v>
      </c>
      <c r="AD52" s="17">
        <v>0</v>
      </c>
      <c r="AE52" s="17"/>
      <c r="AF52" s="17">
        <v>7.4403152867091298E-3</v>
      </c>
      <c r="AG52" s="17">
        <v>4.6791406539665598E-2</v>
      </c>
      <c r="AH52" s="17">
        <v>2.55078444170132E-2</v>
      </c>
      <c r="AI52" s="17">
        <v>0</v>
      </c>
      <c r="AJ52" s="17">
        <v>0</v>
      </c>
      <c r="AK52" s="17">
        <v>0</v>
      </c>
      <c r="AL52" s="17"/>
      <c r="AM52" s="17">
        <v>9.4169001126667706E-3</v>
      </c>
      <c r="AN52" s="17">
        <v>2.7856154396013501E-2</v>
      </c>
      <c r="AO52" s="17">
        <v>0</v>
      </c>
      <c r="AP52" s="17">
        <v>0</v>
      </c>
      <c r="AQ52" s="17">
        <v>4.83136027295855E-2</v>
      </c>
      <c r="AR52" s="17"/>
      <c r="AS52" s="17">
        <v>1.37280898399659E-2</v>
      </c>
      <c r="AT52" s="17">
        <v>0</v>
      </c>
      <c r="AU52" s="17">
        <v>0</v>
      </c>
      <c r="AV52" s="17"/>
      <c r="AW52" s="17">
        <v>0</v>
      </c>
      <c r="AX52" s="17">
        <v>2.5382531403146402E-2</v>
      </c>
      <c r="AY52" s="17">
        <v>2.33234294212398E-2</v>
      </c>
      <c r="AZ52" s="17">
        <v>1.3771361729456999E-2</v>
      </c>
      <c r="BA52" s="17">
        <v>0</v>
      </c>
      <c r="BB52" s="17"/>
      <c r="BC52" s="17">
        <v>1.68902467794062E-2</v>
      </c>
      <c r="BD52" s="17">
        <v>2.7913456774804699E-2</v>
      </c>
      <c r="BE52" s="17" t="s">
        <v>101</v>
      </c>
      <c r="BF52" s="17">
        <v>0</v>
      </c>
      <c r="BG52" s="17">
        <v>0</v>
      </c>
      <c r="BH52" s="17">
        <v>1.08217834596338E-2</v>
      </c>
      <c r="BI52" s="17">
        <v>0.153036868822852</v>
      </c>
      <c r="BJ52" s="17"/>
      <c r="BK52" s="17">
        <v>0</v>
      </c>
      <c r="BL52" s="17">
        <v>0</v>
      </c>
      <c r="BM52" s="17">
        <v>2.5528080272276502E-2</v>
      </c>
      <c r="BN52" s="17">
        <v>2.4531318427349E-2</v>
      </c>
      <c r="BO52" s="17">
        <v>0</v>
      </c>
      <c r="BP52" s="17">
        <v>0</v>
      </c>
      <c r="BQ52" s="17">
        <v>0</v>
      </c>
      <c r="BR52" s="17">
        <v>0</v>
      </c>
      <c r="BS52" s="17"/>
      <c r="BT52" s="17">
        <v>9.8907476758919293E-3</v>
      </c>
      <c r="BU52" s="17">
        <v>0</v>
      </c>
      <c r="BV52" s="17">
        <v>2.5476595454381201E-2</v>
      </c>
      <c r="BW52" s="17"/>
      <c r="BX52" s="17">
        <v>7.2537513039667599E-3</v>
      </c>
      <c r="BY52" s="17">
        <v>3.0055182518988099E-2</v>
      </c>
      <c r="BZ52" s="17"/>
      <c r="CA52" s="17">
        <v>0</v>
      </c>
      <c r="CB52" s="17">
        <v>0</v>
      </c>
      <c r="CC52" s="17">
        <v>4.1618685065700101E-2</v>
      </c>
      <c r="CD52" s="17">
        <v>2.3830395598261899E-2</v>
      </c>
      <c r="CE52" s="17">
        <v>0</v>
      </c>
    </row>
    <row r="53" spans="2:83" x14ac:dyDescent="0.35">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row>
    <row r="54" spans="2:83" x14ac:dyDescent="0.35">
      <c r="B54" s="6" t="s">
        <v>141</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row>
    <row r="55" spans="2:83" x14ac:dyDescent="0.35">
      <c r="B55" s="35" t="s">
        <v>349</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row>
    <row r="56" spans="2:83" x14ac:dyDescent="0.35">
      <c r="B56" t="s">
        <v>133</v>
      </c>
      <c r="C56" s="17">
        <v>0.389442249148238</v>
      </c>
      <c r="D56" s="17">
        <v>0.399883674269575</v>
      </c>
      <c r="E56" s="17">
        <v>0.37881308489290899</v>
      </c>
      <c r="F56" s="17"/>
      <c r="G56" s="17">
        <v>0.28850836337390401</v>
      </c>
      <c r="H56" s="17">
        <v>0.36844532252677997</v>
      </c>
      <c r="I56" s="17">
        <v>0.355040274319529</v>
      </c>
      <c r="J56" s="17">
        <v>0.38476047007949798</v>
      </c>
      <c r="K56" s="17">
        <v>0.54159801643716698</v>
      </c>
      <c r="L56" s="17">
        <v>0.70479527399800701</v>
      </c>
      <c r="M56" s="17"/>
      <c r="N56" s="17">
        <v>0.36209738529656399</v>
      </c>
      <c r="O56" s="17">
        <v>0.40794733971671499</v>
      </c>
      <c r="P56" s="17">
        <v>0.42269078217677902</v>
      </c>
      <c r="Q56" s="17">
        <v>0.383828685388997</v>
      </c>
      <c r="R56" s="17">
        <v>0.40189140765505799</v>
      </c>
      <c r="S56" s="17">
        <v>0.255644309823711</v>
      </c>
      <c r="T56" s="17">
        <v>0.465567162561486</v>
      </c>
      <c r="U56" s="17">
        <v>0.39420060523425599</v>
      </c>
      <c r="V56" s="17">
        <v>0.37486838313361898</v>
      </c>
      <c r="W56" s="17">
        <v>0.39628326116500101</v>
      </c>
      <c r="X56" s="17">
        <v>0.47025255952264899</v>
      </c>
      <c r="Y56" s="17">
        <v>0.51711966278795196</v>
      </c>
      <c r="Z56" s="17"/>
      <c r="AA56" s="17">
        <v>0.43314124937909598</v>
      </c>
      <c r="AB56" s="17">
        <v>0.38769128224762001</v>
      </c>
      <c r="AC56" s="17">
        <v>0.37234560028270203</v>
      </c>
      <c r="AD56" s="17">
        <v>0.351739129935636</v>
      </c>
      <c r="AE56" s="17"/>
      <c r="AF56" s="17">
        <v>0.39453438390059198</v>
      </c>
      <c r="AG56" s="17">
        <v>0.38270354693150899</v>
      </c>
      <c r="AH56" s="17">
        <v>0.36338778410304401</v>
      </c>
      <c r="AI56" s="17">
        <v>0.36462764547528298</v>
      </c>
      <c r="AJ56" s="17">
        <v>0.44997912944157398</v>
      </c>
      <c r="AK56" s="17">
        <v>0.42743332499291598</v>
      </c>
      <c r="AL56" s="17"/>
      <c r="AM56" s="17">
        <v>0.39968315715050701</v>
      </c>
      <c r="AN56" s="17">
        <v>0.3945300836965</v>
      </c>
      <c r="AO56" s="17">
        <v>0.42733856779465901</v>
      </c>
      <c r="AP56" s="17">
        <v>0.45804894471136698</v>
      </c>
      <c r="AQ56" s="17">
        <v>0.32207682842120999</v>
      </c>
      <c r="AR56" s="17"/>
      <c r="AS56" s="17">
        <v>0.44257558903766497</v>
      </c>
      <c r="AT56" s="17">
        <v>0.39102286251820101</v>
      </c>
      <c r="AU56" s="17">
        <v>0.38811712602829002</v>
      </c>
      <c r="AV56" s="17"/>
      <c r="AW56" s="17">
        <v>0.43075258622587798</v>
      </c>
      <c r="AX56" s="17">
        <v>0.36085299284883998</v>
      </c>
      <c r="AY56" s="17">
        <v>0.36156561519304398</v>
      </c>
      <c r="AZ56" s="17">
        <v>0.401096162718309</v>
      </c>
      <c r="BA56" s="17">
        <v>0.52943322815885796</v>
      </c>
      <c r="BB56" s="17"/>
      <c r="BC56" s="17">
        <v>0.49867624919543202</v>
      </c>
      <c r="BD56" s="17">
        <v>0.37175545992953202</v>
      </c>
      <c r="BE56" s="17" t="s">
        <v>101</v>
      </c>
      <c r="BF56" s="17">
        <v>0.361336897193342</v>
      </c>
      <c r="BG56" s="17">
        <v>0.385272385652488</v>
      </c>
      <c r="BH56" s="17">
        <v>0.27921343193924197</v>
      </c>
      <c r="BI56" s="17">
        <v>0.257867884276479</v>
      </c>
      <c r="BJ56" s="17"/>
      <c r="BK56" s="17">
        <v>0.19064612461890201</v>
      </c>
      <c r="BL56" s="17">
        <v>0.32988328640690601</v>
      </c>
      <c r="BM56" s="17">
        <v>0.35985162571340901</v>
      </c>
      <c r="BN56" s="17">
        <v>0.46243553822745997</v>
      </c>
      <c r="BO56" s="17">
        <v>0.35784283853915799</v>
      </c>
      <c r="BP56" s="17">
        <v>0.45467460157225797</v>
      </c>
      <c r="BQ56" s="17">
        <v>0.39921168005147201</v>
      </c>
      <c r="BR56" s="17">
        <v>0.53146391955636196</v>
      </c>
      <c r="BS56" s="17"/>
      <c r="BT56" s="17">
        <v>0.41878647357539001</v>
      </c>
      <c r="BU56" s="17">
        <v>0.535793569839349</v>
      </c>
      <c r="BV56" s="17">
        <v>0.32632466237937302</v>
      </c>
      <c r="BW56" s="17"/>
      <c r="BX56" s="17">
        <v>0.399166057244562</v>
      </c>
      <c r="BY56" s="17">
        <v>0.40454239649770002</v>
      </c>
      <c r="BZ56" s="17"/>
      <c r="CA56" s="17">
        <v>0.69102561985212896</v>
      </c>
      <c r="CB56" s="17">
        <v>0.44057143199869703</v>
      </c>
      <c r="CC56" s="17">
        <v>0.386600255819042</v>
      </c>
      <c r="CD56" s="17">
        <v>0.40034009523201702</v>
      </c>
      <c r="CE56" s="17">
        <v>0.38487695844119002</v>
      </c>
    </row>
    <row r="57" spans="2:83" x14ac:dyDescent="0.35">
      <c r="B57" t="s">
        <v>134</v>
      </c>
      <c r="C57" s="17">
        <v>0.35098769843530903</v>
      </c>
      <c r="D57" s="17">
        <v>0.34212202585068702</v>
      </c>
      <c r="E57" s="17">
        <v>0.35958047237285401</v>
      </c>
      <c r="F57" s="17"/>
      <c r="G57" s="17">
        <v>0.40845379995418801</v>
      </c>
      <c r="H57" s="17">
        <v>0.39473174925051902</v>
      </c>
      <c r="I57" s="17">
        <v>0.36861126062479599</v>
      </c>
      <c r="J57" s="17">
        <v>0.306823999917892</v>
      </c>
      <c r="K57" s="17">
        <v>0.289700227098596</v>
      </c>
      <c r="L57" s="17">
        <v>0.166546743264784</v>
      </c>
      <c r="M57" s="17"/>
      <c r="N57" s="17">
        <v>0.40939830737376898</v>
      </c>
      <c r="O57" s="17">
        <v>0.34935146093769098</v>
      </c>
      <c r="P57" s="17">
        <v>0.31677276655032199</v>
      </c>
      <c r="Q57" s="17">
        <v>0.29781495630092902</v>
      </c>
      <c r="R57" s="17">
        <v>0.33571127673850998</v>
      </c>
      <c r="S57" s="17">
        <v>0.45683893730759201</v>
      </c>
      <c r="T57" s="17">
        <v>0.31424947326563502</v>
      </c>
      <c r="U57" s="17">
        <v>0.30522510038669398</v>
      </c>
      <c r="V57" s="17">
        <v>0.35633219709627001</v>
      </c>
      <c r="W57" s="17">
        <v>0.34004029826393301</v>
      </c>
      <c r="X57" s="17">
        <v>0.285350113679739</v>
      </c>
      <c r="Y57" s="17">
        <v>0.219481836477317</v>
      </c>
      <c r="Z57" s="17"/>
      <c r="AA57" s="17">
        <v>0.363867181894176</v>
      </c>
      <c r="AB57" s="17">
        <v>0.38731545368641002</v>
      </c>
      <c r="AC57" s="17">
        <v>0.363368506858672</v>
      </c>
      <c r="AD57" s="17">
        <v>0.27171451839692001</v>
      </c>
      <c r="AE57" s="17"/>
      <c r="AF57" s="17">
        <v>0.35021501551198198</v>
      </c>
      <c r="AG57" s="17">
        <v>0.37125882189204301</v>
      </c>
      <c r="AH57" s="17">
        <v>0.34922767763448198</v>
      </c>
      <c r="AI57" s="17">
        <v>0.31149804368607698</v>
      </c>
      <c r="AJ57" s="17">
        <v>0.35956681868691998</v>
      </c>
      <c r="AK57" s="17">
        <v>0.37363693760994798</v>
      </c>
      <c r="AL57" s="17"/>
      <c r="AM57" s="17">
        <v>0.37522328817641198</v>
      </c>
      <c r="AN57" s="17">
        <v>0.37298386549525298</v>
      </c>
      <c r="AO57" s="17">
        <v>0.309620658497263</v>
      </c>
      <c r="AP57" s="17">
        <v>0.37405841137759799</v>
      </c>
      <c r="AQ57" s="17">
        <v>0.305269061442834</v>
      </c>
      <c r="AR57" s="17"/>
      <c r="AS57" s="17">
        <v>0.36716776126898398</v>
      </c>
      <c r="AT57" s="17">
        <v>0.38119658021505298</v>
      </c>
      <c r="AU57" s="17">
        <v>0.39515491752695397</v>
      </c>
      <c r="AV57" s="17"/>
      <c r="AW57" s="17">
        <v>0.314216029256637</v>
      </c>
      <c r="AX57" s="17">
        <v>0.344704076873528</v>
      </c>
      <c r="AY57" s="17">
        <v>0.38035669275404299</v>
      </c>
      <c r="AZ57" s="17">
        <v>0.39403460701722098</v>
      </c>
      <c r="BA57" s="17">
        <v>0.29673947630833097</v>
      </c>
      <c r="BB57" s="17"/>
      <c r="BC57" s="17">
        <v>0.304851622451142</v>
      </c>
      <c r="BD57" s="17">
        <v>0.397273230690459</v>
      </c>
      <c r="BE57" s="17" t="s">
        <v>101</v>
      </c>
      <c r="BF57" s="17">
        <v>0.31860163372752198</v>
      </c>
      <c r="BG57" s="17">
        <v>0.30325807567859198</v>
      </c>
      <c r="BH57" s="17">
        <v>0.398041752559326</v>
      </c>
      <c r="BI57" s="17">
        <v>0.30052373428418</v>
      </c>
      <c r="BJ57" s="17"/>
      <c r="BK57" s="17">
        <v>0.30570486055409901</v>
      </c>
      <c r="BL57" s="17">
        <v>0.30328801962339103</v>
      </c>
      <c r="BM57" s="17">
        <v>0.36055067805756502</v>
      </c>
      <c r="BN57" s="17">
        <v>0.30184011023160501</v>
      </c>
      <c r="BO57" s="17">
        <v>0.398969110272413</v>
      </c>
      <c r="BP57" s="17">
        <v>0.39473573935681</v>
      </c>
      <c r="BQ57" s="17">
        <v>0.40740548573912</v>
      </c>
      <c r="BR57" s="17">
        <v>0.30015545727709803</v>
      </c>
      <c r="BS57" s="17"/>
      <c r="BT57" s="17">
        <v>0.36201566420609899</v>
      </c>
      <c r="BU57" s="17">
        <v>0.27813515845651998</v>
      </c>
      <c r="BV57" s="17">
        <v>0.35963204816573002</v>
      </c>
      <c r="BW57" s="17"/>
      <c r="BX57" s="17">
        <v>0.33703199158983599</v>
      </c>
      <c r="BY57" s="17">
        <v>0.370492113637789</v>
      </c>
      <c r="BZ57" s="17"/>
      <c r="CA57" s="17">
        <v>0.228656442608099</v>
      </c>
      <c r="CB57" s="17">
        <v>0.37783489852393398</v>
      </c>
      <c r="CC57" s="17">
        <v>0.392892978893153</v>
      </c>
      <c r="CD57" s="17">
        <v>0.35635405150994398</v>
      </c>
      <c r="CE57" s="17">
        <v>0.32852710400373197</v>
      </c>
    </row>
    <row r="58" spans="2:83" x14ac:dyDescent="0.35">
      <c r="B58" t="s">
        <v>135</v>
      </c>
      <c r="C58" s="17">
        <v>0.155696707988246</v>
      </c>
      <c r="D58" s="17">
        <v>0.147929798678962</v>
      </c>
      <c r="E58" s="17">
        <v>0.163501224738131</v>
      </c>
      <c r="F58" s="17"/>
      <c r="G58" s="17">
        <v>0.17566953028591201</v>
      </c>
      <c r="H58" s="17">
        <v>0.14156691512351199</v>
      </c>
      <c r="I58" s="17">
        <v>0.16440220996647001</v>
      </c>
      <c r="J58" s="17">
        <v>0.20125569773850299</v>
      </c>
      <c r="K58" s="17">
        <v>9.3773473455335807E-2</v>
      </c>
      <c r="L58" s="17">
        <v>5.6465766031735802E-2</v>
      </c>
      <c r="M58" s="17"/>
      <c r="N58" s="17">
        <v>0.14292589427080701</v>
      </c>
      <c r="O58" s="17">
        <v>0.14597611962101201</v>
      </c>
      <c r="P58" s="17">
        <v>0.17975609984638999</v>
      </c>
      <c r="Q58" s="17">
        <v>0.16975935846912099</v>
      </c>
      <c r="R58" s="17">
        <v>0.189487536435649</v>
      </c>
      <c r="S58" s="17">
        <v>0.176794661641724</v>
      </c>
      <c r="T58" s="17">
        <v>0.10912620853487399</v>
      </c>
      <c r="U58" s="17">
        <v>0.198436132590743</v>
      </c>
      <c r="V58" s="17">
        <v>0.185575728806358</v>
      </c>
      <c r="W58" s="17">
        <v>0.13055471312397299</v>
      </c>
      <c r="X58" s="17">
        <v>7.8093004750768705E-2</v>
      </c>
      <c r="Y58" s="17">
        <v>0.18212863326068099</v>
      </c>
      <c r="Z58" s="17"/>
      <c r="AA58" s="17">
        <v>0.13632587222328699</v>
      </c>
      <c r="AB58" s="17">
        <v>0.13723889758384</v>
      </c>
      <c r="AC58" s="17">
        <v>0.17193178080292601</v>
      </c>
      <c r="AD58" s="17">
        <v>0.18895356148856601</v>
      </c>
      <c r="AE58" s="17"/>
      <c r="AF58" s="17">
        <v>0.14672514233043699</v>
      </c>
      <c r="AG58" s="17">
        <v>0.13581280787290201</v>
      </c>
      <c r="AH58" s="17">
        <v>0.205893685239742</v>
      </c>
      <c r="AI58" s="17">
        <v>0.20435284242243901</v>
      </c>
      <c r="AJ58" s="17">
        <v>0.109268593147075</v>
      </c>
      <c r="AK58" s="17">
        <v>0.10325988972246899</v>
      </c>
      <c r="AL58" s="17"/>
      <c r="AM58" s="17">
        <v>0.15777442378925699</v>
      </c>
      <c r="AN58" s="17">
        <v>0.122203881860695</v>
      </c>
      <c r="AO58" s="17">
        <v>0.15150526476735199</v>
      </c>
      <c r="AP58" s="17">
        <v>0.102284407185149</v>
      </c>
      <c r="AQ58" s="17">
        <v>0.22685375426479701</v>
      </c>
      <c r="AR58" s="17"/>
      <c r="AS58" s="17">
        <v>0.13906301720421901</v>
      </c>
      <c r="AT58" s="17">
        <v>0.12366360191374801</v>
      </c>
      <c r="AU58" s="17">
        <v>0.12533616408970599</v>
      </c>
      <c r="AV58" s="17"/>
      <c r="AW58" s="17">
        <v>0.151243313369571</v>
      </c>
      <c r="AX58" s="17">
        <v>0.16438801450120299</v>
      </c>
      <c r="AY58" s="17">
        <v>0.164050613710361</v>
      </c>
      <c r="AZ58" s="17">
        <v>0.135481660195092</v>
      </c>
      <c r="BA58" s="17">
        <v>0.12411107004953199</v>
      </c>
      <c r="BB58" s="17"/>
      <c r="BC58" s="17">
        <v>0.125628073512012</v>
      </c>
      <c r="BD58" s="17">
        <v>0.15772327764285901</v>
      </c>
      <c r="BE58" s="17" t="s">
        <v>101</v>
      </c>
      <c r="BF58" s="17">
        <v>0.185545205711173</v>
      </c>
      <c r="BG58" s="17">
        <v>0.18025269044313699</v>
      </c>
      <c r="BH58" s="17">
        <v>0.15866259405316599</v>
      </c>
      <c r="BI58" s="17">
        <v>0.22859778592451299</v>
      </c>
      <c r="BJ58" s="17"/>
      <c r="BK58" s="17">
        <v>0.23731026192678201</v>
      </c>
      <c r="BL58" s="17">
        <v>0.187674940509443</v>
      </c>
      <c r="BM58" s="17">
        <v>0.17425176955142199</v>
      </c>
      <c r="BN58" s="17">
        <v>0.149655866977152</v>
      </c>
      <c r="BO58" s="17">
        <v>0.17585586612620499</v>
      </c>
      <c r="BP58" s="17">
        <v>9.2668631546710095E-2</v>
      </c>
      <c r="BQ58" s="17">
        <v>0.112107211067839</v>
      </c>
      <c r="BR58" s="17">
        <v>0.13498647681116599</v>
      </c>
      <c r="BS58" s="17"/>
      <c r="BT58" s="17">
        <v>0.145242384323991</v>
      </c>
      <c r="BU58" s="17">
        <v>9.2543131226253794E-2</v>
      </c>
      <c r="BV58" s="17">
        <v>0.18209412345422199</v>
      </c>
      <c r="BW58" s="17"/>
      <c r="BX58" s="17">
        <v>0.17605910685206999</v>
      </c>
      <c r="BY58" s="17">
        <v>0.13296946886741701</v>
      </c>
      <c r="BZ58" s="17"/>
      <c r="CA58" s="17">
        <v>6.0257167225621598E-2</v>
      </c>
      <c r="CB58" s="17">
        <v>0.118328781062517</v>
      </c>
      <c r="CC58" s="17">
        <v>0.15065328861569699</v>
      </c>
      <c r="CD58" s="17">
        <v>0.17742156255875299</v>
      </c>
      <c r="CE58" s="17">
        <v>0.15675568765679099</v>
      </c>
    </row>
    <row r="59" spans="2:83" x14ac:dyDescent="0.35">
      <c r="B59" t="s">
        <v>136</v>
      </c>
      <c r="C59" s="17">
        <v>3.9063350682384299E-2</v>
      </c>
      <c r="D59" s="17">
        <v>3.70587703764153E-2</v>
      </c>
      <c r="E59" s="17">
        <v>4.14813332226069E-2</v>
      </c>
      <c r="F59" s="17"/>
      <c r="G59" s="17">
        <v>6.0278191427391999E-2</v>
      </c>
      <c r="H59" s="17">
        <v>3.1346335607060703E-2</v>
      </c>
      <c r="I59" s="17">
        <v>2.6246642258075398E-2</v>
      </c>
      <c r="J59" s="17">
        <v>4.4378498294303098E-2</v>
      </c>
      <c r="K59" s="17">
        <v>3.4206309353028999E-2</v>
      </c>
      <c r="L59" s="17">
        <v>3.6961518140105197E-2</v>
      </c>
      <c r="M59" s="17"/>
      <c r="N59" s="17">
        <v>2.3180793925607301E-2</v>
      </c>
      <c r="O59" s="17">
        <v>3.7680262834554397E-2</v>
      </c>
      <c r="P59" s="17">
        <v>3.2780401779373101E-2</v>
      </c>
      <c r="Q59" s="17">
        <v>4.7315843351859101E-2</v>
      </c>
      <c r="R59" s="17">
        <v>2.2989287523039099E-2</v>
      </c>
      <c r="S59" s="17">
        <v>4.8976693734486799E-2</v>
      </c>
      <c r="T59" s="17">
        <v>4.9939968367631302E-2</v>
      </c>
      <c r="U59" s="17">
        <v>5.2908102683477697E-2</v>
      </c>
      <c r="V59" s="17">
        <v>2.7929555204496501E-2</v>
      </c>
      <c r="W59" s="17">
        <v>6.9218787392570993E-2</v>
      </c>
      <c r="X59" s="17">
        <v>6.9662721598396801E-2</v>
      </c>
      <c r="Y59" s="17">
        <v>0</v>
      </c>
      <c r="Z59" s="17"/>
      <c r="AA59" s="17">
        <v>3.4744347650926398E-2</v>
      </c>
      <c r="AB59" s="17">
        <v>3.3552605885743103E-2</v>
      </c>
      <c r="AC59" s="17">
        <v>4.6676271653633403E-2</v>
      </c>
      <c r="AD59" s="17">
        <v>4.4069207603762102E-2</v>
      </c>
      <c r="AE59" s="17"/>
      <c r="AF59" s="17">
        <v>4.3454646572180303E-2</v>
      </c>
      <c r="AG59" s="17">
        <v>4.1762092190171199E-2</v>
      </c>
      <c r="AH59" s="17">
        <v>3.7532335294640701E-2</v>
      </c>
      <c r="AI59" s="17">
        <v>3.6490345064519501E-2</v>
      </c>
      <c r="AJ59" s="17">
        <v>3.96506090945613E-2</v>
      </c>
      <c r="AK59" s="17">
        <v>0</v>
      </c>
      <c r="AL59" s="17"/>
      <c r="AM59" s="17">
        <v>2.6889413510457701E-2</v>
      </c>
      <c r="AN59" s="17">
        <v>5.0311487839693102E-2</v>
      </c>
      <c r="AO59" s="17">
        <v>2.9817948496827701E-2</v>
      </c>
      <c r="AP59" s="17">
        <v>0</v>
      </c>
      <c r="AQ59" s="17">
        <v>4.0176002778603101E-2</v>
      </c>
      <c r="AR59" s="17"/>
      <c r="AS59" s="17">
        <v>2.1640736361902401E-2</v>
      </c>
      <c r="AT59" s="17">
        <v>4.2781794117822097E-2</v>
      </c>
      <c r="AU59" s="17">
        <v>2.35710326917958E-2</v>
      </c>
      <c r="AV59" s="17"/>
      <c r="AW59" s="17">
        <v>3.7588564406249102E-2</v>
      </c>
      <c r="AX59" s="17">
        <v>4.8933711758710002E-2</v>
      </c>
      <c r="AY59" s="17">
        <v>3.2377327766272099E-2</v>
      </c>
      <c r="AZ59" s="17">
        <v>3.1023054061275101E-2</v>
      </c>
      <c r="BA59" s="17">
        <v>0</v>
      </c>
      <c r="BB59" s="17"/>
      <c r="BC59" s="17">
        <v>2.8280738653352001E-2</v>
      </c>
      <c r="BD59" s="17">
        <v>3.2694136123678198E-2</v>
      </c>
      <c r="BE59" s="17" t="s">
        <v>101</v>
      </c>
      <c r="BF59" s="17">
        <v>4.2189925876381901E-2</v>
      </c>
      <c r="BG59" s="17">
        <v>4.4132914140957803E-2</v>
      </c>
      <c r="BH59" s="17">
        <v>5.7736885917308599E-2</v>
      </c>
      <c r="BI59" s="17">
        <v>6.5248966144049694E-2</v>
      </c>
      <c r="BJ59" s="17"/>
      <c r="BK59" s="17">
        <v>6.3426331135469902E-2</v>
      </c>
      <c r="BL59" s="17">
        <v>4.9048437503864499E-2</v>
      </c>
      <c r="BM59" s="17">
        <v>4.21066226091086E-2</v>
      </c>
      <c r="BN59" s="17">
        <v>4.7688905261061003E-2</v>
      </c>
      <c r="BO59" s="17">
        <v>2.25844694070289E-2</v>
      </c>
      <c r="BP59" s="17">
        <v>1.76336643539328E-2</v>
      </c>
      <c r="BQ59" s="17">
        <v>4.7682219621839397E-2</v>
      </c>
      <c r="BR59" s="17">
        <v>8.0591457182569402E-3</v>
      </c>
      <c r="BS59" s="17"/>
      <c r="BT59" s="17">
        <v>2.91273394554761E-2</v>
      </c>
      <c r="BU59" s="17">
        <v>3.4184343500723302E-2</v>
      </c>
      <c r="BV59" s="17">
        <v>4.8822117406751797E-2</v>
      </c>
      <c r="BW59" s="17"/>
      <c r="BX59" s="17">
        <v>3.9148822438933403E-2</v>
      </c>
      <c r="BY59" s="17">
        <v>3.7319447101381999E-2</v>
      </c>
      <c r="BZ59" s="17"/>
      <c r="CA59" s="17">
        <v>9.3847176803507903E-3</v>
      </c>
      <c r="CB59" s="17">
        <v>3.7466944368817097E-2</v>
      </c>
      <c r="CC59" s="17">
        <v>3.00783384720851E-2</v>
      </c>
      <c r="CD59" s="17">
        <v>3.8077052451324998E-2</v>
      </c>
      <c r="CE59" s="17">
        <v>4.8357657775457398E-2</v>
      </c>
    </row>
    <row r="60" spans="2:83" x14ac:dyDescent="0.35">
      <c r="B60" t="s">
        <v>137</v>
      </c>
      <c r="C60" s="17">
        <v>2.3924972328422899E-2</v>
      </c>
      <c r="D60" s="17">
        <v>1.8203889106808799E-2</v>
      </c>
      <c r="E60" s="17">
        <v>3.0162983733692101E-2</v>
      </c>
      <c r="F60" s="17"/>
      <c r="G60" s="17">
        <v>3.1916403468123897E-2</v>
      </c>
      <c r="H60" s="17">
        <v>1.2593327673070099E-2</v>
      </c>
      <c r="I60" s="17">
        <v>3.3764692319987903E-2</v>
      </c>
      <c r="J60" s="17">
        <v>2.1791764466796301E-2</v>
      </c>
      <c r="K60" s="17">
        <v>1.8793841765033799E-2</v>
      </c>
      <c r="L60" s="17">
        <v>2.3575741763804298E-2</v>
      </c>
      <c r="M60" s="17"/>
      <c r="N60" s="17">
        <v>2.28038741181739E-2</v>
      </c>
      <c r="O60" s="17">
        <v>1.9112962599946499E-2</v>
      </c>
      <c r="P60" s="17">
        <v>2.05321063150724E-2</v>
      </c>
      <c r="Q60" s="17">
        <v>4.3071423087039401E-2</v>
      </c>
      <c r="R60" s="17">
        <v>2.2769168328770802E-2</v>
      </c>
      <c r="S60" s="17">
        <v>2.5414239269852899E-2</v>
      </c>
      <c r="T60" s="17">
        <v>8.0954506541540492E-3</v>
      </c>
      <c r="U60" s="17">
        <v>1.63989371202534E-2</v>
      </c>
      <c r="V60" s="17">
        <v>3.1129267461563099E-2</v>
      </c>
      <c r="W60" s="17">
        <v>1.3720345791767801E-2</v>
      </c>
      <c r="X60" s="17">
        <v>4.2647736819823603E-2</v>
      </c>
      <c r="Y60" s="17">
        <v>1.8296340914096199E-2</v>
      </c>
      <c r="Z60" s="17"/>
      <c r="AA60" s="17">
        <v>1.3195990574015E-2</v>
      </c>
      <c r="AB60" s="17">
        <v>2.3487154261250899E-2</v>
      </c>
      <c r="AC60" s="17">
        <v>2.1308157265448598E-2</v>
      </c>
      <c r="AD60" s="17">
        <v>4.1656153506062603E-2</v>
      </c>
      <c r="AE60" s="17"/>
      <c r="AF60" s="17">
        <v>2.92723358162633E-2</v>
      </c>
      <c r="AG60" s="17">
        <v>1.8233698912868999E-2</v>
      </c>
      <c r="AH60" s="17">
        <v>4.6435004402494602E-3</v>
      </c>
      <c r="AI60" s="17">
        <v>3.7484548853931203E-2</v>
      </c>
      <c r="AJ60" s="17">
        <v>2.15524150768222E-2</v>
      </c>
      <c r="AK60" s="17">
        <v>4.1020359892489998E-2</v>
      </c>
      <c r="AL60" s="17"/>
      <c r="AM60" s="17">
        <v>1.8223540355545801E-2</v>
      </c>
      <c r="AN60" s="17">
        <v>2.70537683424888E-2</v>
      </c>
      <c r="AO60" s="17">
        <v>1.47649916845111E-2</v>
      </c>
      <c r="AP60" s="17">
        <v>6.5608236725886296E-2</v>
      </c>
      <c r="AQ60" s="17">
        <v>1.12460810873349E-2</v>
      </c>
      <c r="AR60" s="17"/>
      <c r="AS60" s="17">
        <v>1.7609168301724001E-2</v>
      </c>
      <c r="AT60" s="17">
        <v>1.7577944415736398E-2</v>
      </c>
      <c r="AU60" s="17">
        <v>1.65443681251746E-2</v>
      </c>
      <c r="AV60" s="17"/>
      <c r="AW60" s="17">
        <v>1.5704880114922399E-2</v>
      </c>
      <c r="AX60" s="17">
        <v>3.4070125172531801E-2</v>
      </c>
      <c r="AY60" s="17">
        <v>2.8360685069333098E-2</v>
      </c>
      <c r="AZ60" s="17">
        <v>9.3696847624764306E-3</v>
      </c>
      <c r="BA60" s="17">
        <v>2.0822827840363399E-2</v>
      </c>
      <c r="BB60" s="17"/>
      <c r="BC60" s="17">
        <v>1.16893838798814E-2</v>
      </c>
      <c r="BD60" s="17">
        <v>1.3313855879747699E-2</v>
      </c>
      <c r="BE60" s="17" t="s">
        <v>101</v>
      </c>
      <c r="BF60" s="17">
        <v>2.0966667493889798E-2</v>
      </c>
      <c r="BG60" s="17">
        <v>3.2080903362947201E-2</v>
      </c>
      <c r="BH60" s="17">
        <v>4.7886937695843998E-2</v>
      </c>
      <c r="BI60" s="17">
        <v>0.101726584638789</v>
      </c>
      <c r="BJ60" s="17"/>
      <c r="BK60" s="17">
        <v>5.5218445103996802E-2</v>
      </c>
      <c r="BL60" s="17">
        <v>3.93265685202209E-2</v>
      </c>
      <c r="BM60" s="17">
        <v>1.8180980697849299E-2</v>
      </c>
      <c r="BN60" s="17">
        <v>2.6879499802554101E-2</v>
      </c>
      <c r="BO60" s="17">
        <v>2.8136567485562099E-2</v>
      </c>
      <c r="BP60" s="17">
        <v>5.9091857821730199E-3</v>
      </c>
      <c r="BQ60" s="17">
        <v>2.4579459709624399E-2</v>
      </c>
      <c r="BR60" s="17">
        <v>6.3016868003802204E-3</v>
      </c>
      <c r="BS60" s="17"/>
      <c r="BT60" s="17">
        <v>2.3750455962146502E-2</v>
      </c>
      <c r="BU60" s="17">
        <v>2.2775495513725E-2</v>
      </c>
      <c r="BV60" s="17">
        <v>2.4533575262782201E-2</v>
      </c>
      <c r="BW60" s="17"/>
      <c r="BX60" s="17">
        <v>2.2237137724215299E-2</v>
      </c>
      <c r="BY60" s="17">
        <v>1.77247625309228E-2</v>
      </c>
      <c r="BZ60" s="17"/>
      <c r="CA60" s="17">
        <v>1.06760526337996E-2</v>
      </c>
      <c r="CB60" s="17">
        <v>9.3520933605884503E-3</v>
      </c>
      <c r="CC60" s="17">
        <v>1.5144977693174201E-2</v>
      </c>
      <c r="CD60" s="17">
        <v>5.6990910753988303E-3</v>
      </c>
      <c r="CE60" s="17">
        <v>2.6866035410279099E-2</v>
      </c>
    </row>
    <row r="61" spans="2:83" x14ac:dyDescent="0.35">
      <c r="B61" t="s">
        <v>113</v>
      </c>
      <c r="C61" s="17">
        <v>4.0885021417399303E-2</v>
      </c>
      <c r="D61" s="17">
        <v>5.4801841717552098E-2</v>
      </c>
      <c r="E61" s="17">
        <v>2.6460901039806899E-2</v>
      </c>
      <c r="F61" s="17"/>
      <c r="G61" s="17">
        <v>3.5173711490480597E-2</v>
      </c>
      <c r="H61" s="17">
        <v>5.1316349819058402E-2</v>
      </c>
      <c r="I61" s="17">
        <v>5.1934920511141902E-2</v>
      </c>
      <c r="J61" s="17">
        <v>4.0989569503006897E-2</v>
      </c>
      <c r="K61" s="17">
        <v>2.19281318908385E-2</v>
      </c>
      <c r="L61" s="17">
        <v>1.16549568015636E-2</v>
      </c>
      <c r="M61" s="17"/>
      <c r="N61" s="17">
        <v>3.9593745015078299E-2</v>
      </c>
      <c r="O61" s="17">
        <v>3.9931854290081698E-2</v>
      </c>
      <c r="P61" s="17">
        <v>2.7467843332062501E-2</v>
      </c>
      <c r="Q61" s="17">
        <v>5.8209733402054098E-2</v>
      </c>
      <c r="R61" s="17">
        <v>2.7151323318973901E-2</v>
      </c>
      <c r="S61" s="17">
        <v>3.6331158222633199E-2</v>
      </c>
      <c r="T61" s="17">
        <v>5.3021736616219201E-2</v>
      </c>
      <c r="U61" s="17">
        <v>3.2831121984576599E-2</v>
      </c>
      <c r="V61" s="17">
        <v>2.4164868297692901E-2</v>
      </c>
      <c r="W61" s="17">
        <v>5.0182594262754898E-2</v>
      </c>
      <c r="X61" s="17">
        <v>5.3993863628623198E-2</v>
      </c>
      <c r="Y61" s="17">
        <v>6.2973526559953905E-2</v>
      </c>
      <c r="Z61" s="17"/>
      <c r="AA61" s="17">
        <v>1.87253582785002E-2</v>
      </c>
      <c r="AB61" s="17">
        <v>3.0714606335136601E-2</v>
      </c>
      <c r="AC61" s="17">
        <v>2.43696831366183E-2</v>
      </c>
      <c r="AD61" s="17">
        <v>0.10186742906905399</v>
      </c>
      <c r="AE61" s="17"/>
      <c r="AF61" s="17">
        <v>3.5798475868544899E-2</v>
      </c>
      <c r="AG61" s="17">
        <v>5.0229032200506403E-2</v>
      </c>
      <c r="AH61" s="17">
        <v>3.9315017287840703E-2</v>
      </c>
      <c r="AI61" s="17">
        <v>4.5546574497749799E-2</v>
      </c>
      <c r="AJ61" s="17">
        <v>1.9982434553048399E-2</v>
      </c>
      <c r="AK61" s="17">
        <v>5.46494877821775E-2</v>
      </c>
      <c r="AL61" s="17"/>
      <c r="AM61" s="17">
        <v>2.22061770178207E-2</v>
      </c>
      <c r="AN61" s="17">
        <v>3.2916912765370003E-2</v>
      </c>
      <c r="AO61" s="17">
        <v>6.6952568759387807E-2</v>
      </c>
      <c r="AP61" s="17">
        <v>0</v>
      </c>
      <c r="AQ61" s="17">
        <v>9.4378272005221295E-2</v>
      </c>
      <c r="AR61" s="17"/>
      <c r="AS61" s="17">
        <v>1.19437278255052E-2</v>
      </c>
      <c r="AT61" s="17">
        <v>4.37572168194406E-2</v>
      </c>
      <c r="AU61" s="17">
        <v>5.1276391538079599E-2</v>
      </c>
      <c r="AV61" s="17"/>
      <c r="AW61" s="17">
        <v>5.0494626626742797E-2</v>
      </c>
      <c r="AX61" s="17">
        <v>4.7051078845187097E-2</v>
      </c>
      <c r="AY61" s="17">
        <v>3.3289065506946498E-2</v>
      </c>
      <c r="AZ61" s="17">
        <v>2.8994831245626199E-2</v>
      </c>
      <c r="BA61" s="17">
        <v>2.8893397642915802E-2</v>
      </c>
      <c r="BB61" s="17"/>
      <c r="BC61" s="17">
        <v>3.08739323081796E-2</v>
      </c>
      <c r="BD61" s="17">
        <v>2.7240039733723999E-2</v>
      </c>
      <c r="BE61" s="17" t="s">
        <v>101</v>
      </c>
      <c r="BF61" s="17">
        <v>7.1359669997691305E-2</v>
      </c>
      <c r="BG61" s="17">
        <v>5.5003030721877698E-2</v>
      </c>
      <c r="BH61" s="17">
        <v>5.8458397835113397E-2</v>
      </c>
      <c r="BI61" s="17">
        <v>4.6035044731989203E-2</v>
      </c>
      <c r="BJ61" s="17"/>
      <c r="BK61" s="17">
        <v>0.14769397666074999</v>
      </c>
      <c r="BL61" s="17">
        <v>9.0778747436173701E-2</v>
      </c>
      <c r="BM61" s="17">
        <v>4.5058323370647198E-2</v>
      </c>
      <c r="BN61" s="17">
        <v>1.1500079500167701E-2</v>
      </c>
      <c r="BO61" s="17">
        <v>1.6611148169634E-2</v>
      </c>
      <c r="BP61" s="17">
        <v>3.4378177388115903E-2</v>
      </c>
      <c r="BQ61" s="17">
        <v>9.0139438101041192E-3</v>
      </c>
      <c r="BR61" s="17">
        <v>1.9033313836736801E-2</v>
      </c>
      <c r="BS61" s="17"/>
      <c r="BT61" s="17">
        <v>2.10776824768984E-2</v>
      </c>
      <c r="BU61" s="17">
        <v>3.6568301463428703E-2</v>
      </c>
      <c r="BV61" s="17">
        <v>5.8593473331141503E-2</v>
      </c>
      <c r="BW61" s="17"/>
      <c r="BX61" s="17">
        <v>2.6356884150382901E-2</v>
      </c>
      <c r="BY61" s="17">
        <v>3.6951811364789498E-2</v>
      </c>
      <c r="BZ61" s="17"/>
      <c r="CA61" s="17">
        <v>0</v>
      </c>
      <c r="CB61" s="17">
        <v>1.64458506854472E-2</v>
      </c>
      <c r="CC61" s="17">
        <v>2.4630160506848998E-2</v>
      </c>
      <c r="CD61" s="17">
        <v>2.2108147172562601E-2</v>
      </c>
      <c r="CE61" s="17">
        <v>5.4616556712550897E-2</v>
      </c>
    </row>
    <row r="62" spans="2:83" x14ac:dyDescent="0.35">
      <c r="B62" t="s">
        <v>138</v>
      </c>
      <c r="C62" s="17">
        <v>0.74042994758354697</v>
      </c>
      <c r="D62" s="17">
        <v>0.74200570012026201</v>
      </c>
      <c r="E62" s="17">
        <v>0.73839355726576295</v>
      </c>
      <c r="F62" s="17"/>
      <c r="G62" s="17">
        <v>0.69696216332809202</v>
      </c>
      <c r="H62" s="17">
        <v>0.76317707177729899</v>
      </c>
      <c r="I62" s="17">
        <v>0.72365153494432499</v>
      </c>
      <c r="J62" s="17">
        <v>0.69158446999738998</v>
      </c>
      <c r="K62" s="17">
        <v>0.83129824353576298</v>
      </c>
      <c r="L62" s="17">
        <v>0.87134201726279104</v>
      </c>
      <c r="M62" s="17"/>
      <c r="N62" s="17">
        <v>0.77149569267033302</v>
      </c>
      <c r="O62" s="17">
        <v>0.75729880065440602</v>
      </c>
      <c r="P62" s="17">
        <v>0.73946354872710196</v>
      </c>
      <c r="Q62" s="17">
        <v>0.68164364168992597</v>
      </c>
      <c r="R62" s="17">
        <v>0.73760268439356702</v>
      </c>
      <c r="S62" s="17">
        <v>0.71248324713130295</v>
      </c>
      <c r="T62" s="17">
        <v>0.77981663582712102</v>
      </c>
      <c r="U62" s="17">
        <v>0.69942570562094997</v>
      </c>
      <c r="V62" s="17">
        <v>0.73120058022988899</v>
      </c>
      <c r="W62" s="17">
        <v>0.73632355942893402</v>
      </c>
      <c r="X62" s="17">
        <v>0.75560267320238805</v>
      </c>
      <c r="Y62" s="17">
        <v>0.73660149926526897</v>
      </c>
      <c r="Z62" s="17"/>
      <c r="AA62" s="17">
        <v>0.79700843127327203</v>
      </c>
      <c r="AB62" s="17">
        <v>0.77500673593402902</v>
      </c>
      <c r="AC62" s="17">
        <v>0.73571410714137397</v>
      </c>
      <c r="AD62" s="17">
        <v>0.62345364833255501</v>
      </c>
      <c r="AE62" s="17"/>
      <c r="AF62" s="17">
        <v>0.74474939941257401</v>
      </c>
      <c r="AG62" s="17">
        <v>0.75396236882355105</v>
      </c>
      <c r="AH62" s="17">
        <v>0.71261546173752699</v>
      </c>
      <c r="AI62" s="17">
        <v>0.67612568916135996</v>
      </c>
      <c r="AJ62" s="17">
        <v>0.80954594812849301</v>
      </c>
      <c r="AK62" s="17">
        <v>0.80107026260286296</v>
      </c>
      <c r="AL62" s="17"/>
      <c r="AM62" s="17">
        <v>0.77490644532691899</v>
      </c>
      <c r="AN62" s="17">
        <v>0.76751394919175298</v>
      </c>
      <c r="AO62" s="17">
        <v>0.73695922629192201</v>
      </c>
      <c r="AP62" s="17">
        <v>0.83210735608896502</v>
      </c>
      <c r="AQ62" s="17">
        <v>0.62734588986404405</v>
      </c>
      <c r="AR62" s="17"/>
      <c r="AS62" s="17">
        <v>0.80974335030664901</v>
      </c>
      <c r="AT62" s="17">
        <v>0.77221944273325305</v>
      </c>
      <c r="AU62" s="17">
        <v>0.78327204355524405</v>
      </c>
      <c r="AV62" s="17"/>
      <c r="AW62" s="17">
        <v>0.74496861548251503</v>
      </c>
      <c r="AX62" s="17">
        <v>0.70555706972236798</v>
      </c>
      <c r="AY62" s="17">
        <v>0.74192230794708702</v>
      </c>
      <c r="AZ62" s="17">
        <v>0.79513076973552999</v>
      </c>
      <c r="BA62" s="17">
        <v>0.82617270446718905</v>
      </c>
      <c r="BB62" s="17"/>
      <c r="BC62" s="17">
        <v>0.80352787164657502</v>
      </c>
      <c r="BD62" s="17">
        <v>0.76902869061999202</v>
      </c>
      <c r="BE62" s="17" t="s">
        <v>101</v>
      </c>
      <c r="BF62" s="17">
        <v>0.67993853092086398</v>
      </c>
      <c r="BG62" s="17">
        <v>0.68853046133108098</v>
      </c>
      <c r="BH62" s="17">
        <v>0.67725518449856803</v>
      </c>
      <c r="BI62" s="17">
        <v>0.558391618560659</v>
      </c>
      <c r="BJ62" s="17"/>
      <c r="BK62" s="17">
        <v>0.49635098517300202</v>
      </c>
      <c r="BL62" s="17">
        <v>0.63317130603029803</v>
      </c>
      <c r="BM62" s="17">
        <v>0.72040230377097303</v>
      </c>
      <c r="BN62" s="17">
        <v>0.76427564845906504</v>
      </c>
      <c r="BO62" s="17">
        <v>0.75681194881156999</v>
      </c>
      <c r="BP62" s="17">
        <v>0.84941034092906798</v>
      </c>
      <c r="BQ62" s="17">
        <v>0.80661716579059295</v>
      </c>
      <c r="BR62" s="17">
        <v>0.83161937683345999</v>
      </c>
      <c r="BS62" s="17"/>
      <c r="BT62" s="17">
        <v>0.78080213778148899</v>
      </c>
      <c r="BU62" s="17">
        <v>0.81392872829586904</v>
      </c>
      <c r="BV62" s="17">
        <v>0.68595671054510299</v>
      </c>
      <c r="BW62" s="17"/>
      <c r="BX62" s="17">
        <v>0.73619804883439799</v>
      </c>
      <c r="BY62" s="17">
        <v>0.77503451013548896</v>
      </c>
      <c r="BZ62" s="17"/>
      <c r="CA62" s="17">
        <v>0.91968206246022799</v>
      </c>
      <c r="CB62" s="17">
        <v>0.81840633052263101</v>
      </c>
      <c r="CC62" s="17">
        <v>0.77949323471219401</v>
      </c>
      <c r="CD62" s="17">
        <v>0.756694146741961</v>
      </c>
      <c r="CE62" s="17">
        <v>0.71340406244492205</v>
      </c>
    </row>
    <row r="63" spans="2:83" x14ac:dyDescent="0.35">
      <c r="B63" t="s">
        <v>139</v>
      </c>
      <c r="C63" s="17">
        <v>6.2988323010807201E-2</v>
      </c>
      <c r="D63" s="17">
        <v>5.5262659483224098E-2</v>
      </c>
      <c r="E63" s="17">
        <v>7.1644316956298998E-2</v>
      </c>
      <c r="F63" s="17"/>
      <c r="G63" s="17">
        <v>9.2194594895515902E-2</v>
      </c>
      <c r="H63" s="17">
        <v>4.3939663280130797E-2</v>
      </c>
      <c r="I63" s="17">
        <v>6.0011334578063298E-2</v>
      </c>
      <c r="J63" s="17">
        <v>6.6170262761099496E-2</v>
      </c>
      <c r="K63" s="17">
        <v>5.3000151118062798E-2</v>
      </c>
      <c r="L63" s="17">
        <v>6.0537259903909499E-2</v>
      </c>
      <c r="M63" s="17"/>
      <c r="N63" s="17">
        <v>4.59846680437812E-2</v>
      </c>
      <c r="O63" s="17">
        <v>5.6793225434500903E-2</v>
      </c>
      <c r="P63" s="17">
        <v>5.3312508094445502E-2</v>
      </c>
      <c r="Q63" s="17">
        <v>9.0387266438898495E-2</v>
      </c>
      <c r="R63" s="17">
        <v>4.5758455851809897E-2</v>
      </c>
      <c r="S63" s="17">
        <v>7.4390933004339799E-2</v>
      </c>
      <c r="T63" s="17">
        <v>5.8035419021785301E-2</v>
      </c>
      <c r="U63" s="17">
        <v>6.9307039803731096E-2</v>
      </c>
      <c r="V63" s="17">
        <v>5.90588226660596E-2</v>
      </c>
      <c r="W63" s="17">
        <v>8.2939133184338695E-2</v>
      </c>
      <c r="X63" s="17">
        <v>0.11231045841822</v>
      </c>
      <c r="Y63" s="17">
        <v>1.8296340914096199E-2</v>
      </c>
      <c r="Z63" s="17"/>
      <c r="AA63" s="17">
        <v>4.7940338224941301E-2</v>
      </c>
      <c r="AB63" s="17">
        <v>5.7039760146994002E-2</v>
      </c>
      <c r="AC63" s="17">
        <v>6.7984428919082004E-2</v>
      </c>
      <c r="AD63" s="17">
        <v>8.5725361109824705E-2</v>
      </c>
      <c r="AE63" s="17"/>
      <c r="AF63" s="17">
        <v>7.2726982388443606E-2</v>
      </c>
      <c r="AG63" s="17">
        <v>5.9995791103040298E-2</v>
      </c>
      <c r="AH63" s="17">
        <v>4.2175835734890102E-2</v>
      </c>
      <c r="AI63" s="17">
        <v>7.3974893918450593E-2</v>
      </c>
      <c r="AJ63" s="17">
        <v>6.1203024171383499E-2</v>
      </c>
      <c r="AK63" s="17">
        <v>4.1020359892489998E-2</v>
      </c>
      <c r="AL63" s="17"/>
      <c r="AM63" s="17">
        <v>4.5112953866003502E-2</v>
      </c>
      <c r="AN63" s="17">
        <v>7.7365256182181902E-2</v>
      </c>
      <c r="AO63" s="17">
        <v>4.45829401813388E-2</v>
      </c>
      <c r="AP63" s="17">
        <v>6.5608236725886296E-2</v>
      </c>
      <c r="AQ63" s="17">
        <v>5.1422083865938002E-2</v>
      </c>
      <c r="AR63" s="17"/>
      <c r="AS63" s="17">
        <v>3.9249904663626503E-2</v>
      </c>
      <c r="AT63" s="17">
        <v>6.0359738533558402E-2</v>
      </c>
      <c r="AU63" s="17">
        <v>4.0115400816970397E-2</v>
      </c>
      <c r="AV63" s="17"/>
      <c r="AW63" s="17">
        <v>5.3293444521171497E-2</v>
      </c>
      <c r="AX63" s="17">
        <v>8.3003836931241803E-2</v>
      </c>
      <c r="AY63" s="17">
        <v>6.0738012835605197E-2</v>
      </c>
      <c r="AZ63" s="17">
        <v>4.0392738823751502E-2</v>
      </c>
      <c r="BA63" s="17">
        <v>2.0822827840363399E-2</v>
      </c>
      <c r="BB63" s="17"/>
      <c r="BC63" s="17">
        <v>3.9970122533233399E-2</v>
      </c>
      <c r="BD63" s="17">
        <v>4.6007992003425799E-2</v>
      </c>
      <c r="BE63" s="17" t="s">
        <v>101</v>
      </c>
      <c r="BF63" s="17">
        <v>6.3156593370271699E-2</v>
      </c>
      <c r="BG63" s="17">
        <v>7.6213817503905004E-2</v>
      </c>
      <c r="BH63" s="17">
        <v>0.10562382361315301</v>
      </c>
      <c r="BI63" s="17">
        <v>0.16697555078283799</v>
      </c>
      <c r="BJ63" s="17"/>
      <c r="BK63" s="17">
        <v>0.118644776239467</v>
      </c>
      <c r="BL63" s="17">
        <v>8.8375006024085406E-2</v>
      </c>
      <c r="BM63" s="17">
        <v>6.0287603306957899E-2</v>
      </c>
      <c r="BN63" s="17">
        <v>7.4568405063615104E-2</v>
      </c>
      <c r="BO63" s="17">
        <v>5.0721036892591102E-2</v>
      </c>
      <c r="BP63" s="17">
        <v>2.3542850136105801E-2</v>
      </c>
      <c r="BQ63" s="17">
        <v>7.2261679331463796E-2</v>
      </c>
      <c r="BR63" s="17">
        <v>1.43608325186372E-2</v>
      </c>
      <c r="BS63" s="17"/>
      <c r="BT63" s="17">
        <v>5.2877795417622601E-2</v>
      </c>
      <c r="BU63" s="17">
        <v>5.6959839014448302E-2</v>
      </c>
      <c r="BV63" s="17">
        <v>7.3355692669533901E-2</v>
      </c>
      <c r="BW63" s="17"/>
      <c r="BX63" s="17">
        <v>6.1385960163148699E-2</v>
      </c>
      <c r="BY63" s="17">
        <v>5.5044209632304698E-2</v>
      </c>
      <c r="BZ63" s="17"/>
      <c r="CA63" s="17">
        <v>2.0060770314150399E-2</v>
      </c>
      <c r="CB63" s="17">
        <v>4.6819037729405599E-2</v>
      </c>
      <c r="CC63" s="17">
        <v>4.5223316165259299E-2</v>
      </c>
      <c r="CD63" s="17">
        <v>4.37761435267238E-2</v>
      </c>
      <c r="CE63" s="17">
        <v>7.5223693185736504E-2</v>
      </c>
    </row>
    <row r="64" spans="2:83" x14ac:dyDescent="0.35">
      <c r="B64" t="s">
        <v>140</v>
      </c>
      <c r="C64" s="17">
        <v>0.67744162457274004</v>
      </c>
      <c r="D64" s="17">
        <v>0.68674304063703795</v>
      </c>
      <c r="E64" s="17">
        <v>0.66674924030946403</v>
      </c>
      <c r="F64" s="17"/>
      <c r="G64" s="17">
        <v>0.60476756843257595</v>
      </c>
      <c r="H64" s="17">
        <v>0.719237408497168</v>
      </c>
      <c r="I64" s="17">
        <v>0.66364020036626103</v>
      </c>
      <c r="J64" s="17">
        <v>0.62541420723629104</v>
      </c>
      <c r="K64" s="17">
        <v>0.77829809241769998</v>
      </c>
      <c r="L64" s="17">
        <v>0.81080475735888202</v>
      </c>
      <c r="M64" s="17"/>
      <c r="N64" s="17">
        <v>0.72551102462655204</v>
      </c>
      <c r="O64" s="17">
        <v>0.70050557521990497</v>
      </c>
      <c r="P64" s="17">
        <v>0.68615104063265597</v>
      </c>
      <c r="Q64" s="17">
        <v>0.59125637525102803</v>
      </c>
      <c r="R64" s="17">
        <v>0.69184422854175698</v>
      </c>
      <c r="S64" s="17">
        <v>0.63809231412696299</v>
      </c>
      <c r="T64" s="17">
        <v>0.72178121680533602</v>
      </c>
      <c r="U64" s="17">
        <v>0.63011866581721898</v>
      </c>
      <c r="V64" s="17">
        <v>0.67214175756382999</v>
      </c>
      <c r="W64" s="17">
        <v>0.65338442624459503</v>
      </c>
      <c r="X64" s="17">
        <v>0.64329221478416698</v>
      </c>
      <c r="Y64" s="17">
        <v>0.71830515835117303</v>
      </c>
      <c r="Z64" s="17"/>
      <c r="AA64" s="17">
        <v>0.74906809304833</v>
      </c>
      <c r="AB64" s="17">
        <v>0.71796697578703506</v>
      </c>
      <c r="AC64" s="17">
        <v>0.66772967822229201</v>
      </c>
      <c r="AD64" s="17">
        <v>0.53772828722273103</v>
      </c>
      <c r="AE64" s="17"/>
      <c r="AF64" s="17">
        <v>0.67202241702413101</v>
      </c>
      <c r="AG64" s="17">
        <v>0.69396657772051096</v>
      </c>
      <c r="AH64" s="17">
        <v>0.67043962600263696</v>
      </c>
      <c r="AI64" s="17">
        <v>0.60215079524291004</v>
      </c>
      <c r="AJ64" s="17">
        <v>0.74834292395711</v>
      </c>
      <c r="AK64" s="17">
        <v>0.76004990271037298</v>
      </c>
      <c r="AL64" s="17"/>
      <c r="AM64" s="17">
        <v>0.72979349146091599</v>
      </c>
      <c r="AN64" s="17">
        <v>0.69014869300957105</v>
      </c>
      <c r="AO64" s="17">
        <v>0.69237628611058299</v>
      </c>
      <c r="AP64" s="17">
        <v>0.76649911936307902</v>
      </c>
      <c r="AQ64" s="17">
        <v>0.575923805998106</v>
      </c>
      <c r="AR64" s="17"/>
      <c r="AS64" s="17">
        <v>0.77049344564302302</v>
      </c>
      <c r="AT64" s="17">
        <v>0.71185970419969502</v>
      </c>
      <c r="AU64" s="17">
        <v>0.74315664273827298</v>
      </c>
      <c r="AV64" s="17"/>
      <c r="AW64" s="17">
        <v>0.69167517096134301</v>
      </c>
      <c r="AX64" s="17">
        <v>0.62255323279112695</v>
      </c>
      <c r="AY64" s="17">
        <v>0.68118429511148204</v>
      </c>
      <c r="AZ64" s="17">
        <v>0.75473803091177805</v>
      </c>
      <c r="BA64" s="17">
        <v>0.805349876626825</v>
      </c>
      <c r="BB64" s="17"/>
      <c r="BC64" s="17">
        <v>0.76355774911334096</v>
      </c>
      <c r="BD64" s="17">
        <v>0.72302069861656604</v>
      </c>
      <c r="BE64" s="17" t="s">
        <v>101</v>
      </c>
      <c r="BF64" s="17">
        <v>0.61678193755059196</v>
      </c>
      <c r="BG64" s="17">
        <v>0.61231664382717599</v>
      </c>
      <c r="BH64" s="17">
        <v>0.571631360885415</v>
      </c>
      <c r="BI64" s="17">
        <v>0.39141606777782101</v>
      </c>
      <c r="BJ64" s="17"/>
      <c r="BK64" s="17">
        <v>0.37770620893353501</v>
      </c>
      <c r="BL64" s="17">
        <v>0.54479630000621204</v>
      </c>
      <c r="BM64" s="17">
        <v>0.66011470046401499</v>
      </c>
      <c r="BN64" s="17">
        <v>0.68970724339544998</v>
      </c>
      <c r="BO64" s="17">
        <v>0.70609091191897899</v>
      </c>
      <c r="BP64" s="17">
        <v>0.82586749079296196</v>
      </c>
      <c r="BQ64" s="17">
        <v>0.73435548645912896</v>
      </c>
      <c r="BR64" s="17">
        <v>0.81725854431482303</v>
      </c>
      <c r="BS64" s="17"/>
      <c r="BT64" s="17">
        <v>0.72792434236386605</v>
      </c>
      <c r="BU64" s="17">
        <v>0.75696888928142103</v>
      </c>
      <c r="BV64" s="17">
        <v>0.61260101787556898</v>
      </c>
      <c r="BW64" s="17"/>
      <c r="BX64" s="17">
        <v>0.67481208867124898</v>
      </c>
      <c r="BY64" s="17">
        <v>0.71999030050318402</v>
      </c>
      <c r="BZ64" s="17"/>
      <c r="CA64" s="17">
        <v>0.899621292146078</v>
      </c>
      <c r="CB64" s="17">
        <v>0.77158729279322502</v>
      </c>
      <c r="CC64" s="17">
        <v>0.73426991854693502</v>
      </c>
      <c r="CD64" s="17">
        <v>0.71291800321523702</v>
      </c>
      <c r="CE64" s="17">
        <v>0.63818036925918498</v>
      </c>
    </row>
    <row r="65" spans="2:83" x14ac:dyDescent="0.35">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row>
    <row r="66" spans="2:83" x14ac:dyDescent="0.35">
      <c r="B66" s="6" t="s">
        <v>143</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row>
    <row r="67" spans="2:83" x14ac:dyDescent="0.35">
      <c r="B67" s="35" t="s">
        <v>270</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row>
    <row r="68" spans="2:83" x14ac:dyDescent="0.35">
      <c r="B68" t="s">
        <v>79</v>
      </c>
      <c r="C68" s="17">
        <v>0.61280291710374901</v>
      </c>
      <c r="D68" s="17">
        <v>0.63994428739065201</v>
      </c>
      <c r="E68" s="17">
        <v>0.58304536732840595</v>
      </c>
      <c r="F68" s="17"/>
      <c r="G68" s="17">
        <v>0.52909743480821803</v>
      </c>
      <c r="H68" s="17">
        <v>0.54464448239337704</v>
      </c>
      <c r="I68" s="17">
        <v>0.55563829969711798</v>
      </c>
      <c r="J68" s="17">
        <v>0.67075026964998097</v>
      </c>
      <c r="K68" s="17">
        <v>0.75522176239426297</v>
      </c>
      <c r="L68" s="17">
        <v>0.82744020674079499</v>
      </c>
      <c r="M68" s="17"/>
      <c r="N68" s="17">
        <v>0.52438277369208497</v>
      </c>
      <c r="O68" s="17">
        <v>0.606020506606329</v>
      </c>
      <c r="P68" s="17">
        <v>0.62285413338731399</v>
      </c>
      <c r="Q68" s="17">
        <v>0.69142352144617403</v>
      </c>
      <c r="R68" s="17">
        <v>0.54856250971855303</v>
      </c>
      <c r="S68" s="17">
        <v>0.65786823075198397</v>
      </c>
      <c r="T68" s="17">
        <v>0.64164420484184403</v>
      </c>
      <c r="U68" s="17">
        <v>0.60796047710220802</v>
      </c>
      <c r="V68" s="17">
        <v>0.65041527940627597</v>
      </c>
      <c r="W68" s="17">
        <v>0.62926289281717895</v>
      </c>
      <c r="X68" s="17">
        <v>0.67870102059194204</v>
      </c>
      <c r="Y68" s="17">
        <v>0.57285108187585598</v>
      </c>
      <c r="Z68" s="17"/>
      <c r="AA68" s="17">
        <v>0.52422359547901798</v>
      </c>
      <c r="AB68" s="17">
        <v>0.64658733245163003</v>
      </c>
      <c r="AC68" s="17">
        <v>0.60498690250620701</v>
      </c>
      <c r="AD68" s="17">
        <v>0.70535977262440797</v>
      </c>
      <c r="AE68" s="17"/>
      <c r="AF68" s="17">
        <v>0.59363410895422097</v>
      </c>
      <c r="AG68" s="17">
        <v>0.64779266295753102</v>
      </c>
      <c r="AH68" s="17">
        <v>0.53028279992744698</v>
      </c>
      <c r="AI68" s="17">
        <v>0.64266237795592496</v>
      </c>
      <c r="AJ68" s="17">
        <v>0.609026252923075</v>
      </c>
      <c r="AK68" s="17">
        <v>0.68159199857779496</v>
      </c>
      <c r="AL68" s="17"/>
      <c r="AM68" s="17">
        <v>0.63188873647085098</v>
      </c>
      <c r="AN68" s="17">
        <v>0.55446603460913202</v>
      </c>
      <c r="AO68" s="17">
        <v>0.67499239434052505</v>
      </c>
      <c r="AP68" s="17">
        <v>0.60571351816055596</v>
      </c>
      <c r="AQ68" s="17">
        <v>0.65296506196876503</v>
      </c>
      <c r="AR68" s="17"/>
      <c r="AS68" s="17">
        <v>0.64385964350752301</v>
      </c>
      <c r="AT68" s="17">
        <v>0.55541598153855598</v>
      </c>
      <c r="AU68" s="17">
        <v>0.71253367688143099</v>
      </c>
      <c r="AV68" s="17"/>
      <c r="AW68" s="17">
        <v>0.68829440269551601</v>
      </c>
      <c r="AX68" s="17">
        <v>0.62013673873438702</v>
      </c>
      <c r="AY68" s="17">
        <v>0.59286407782210904</v>
      </c>
      <c r="AZ68" s="17">
        <v>0.55183026522331202</v>
      </c>
      <c r="BA68" s="17">
        <v>0.35389622069976401</v>
      </c>
      <c r="BB68" s="17"/>
      <c r="BC68" s="17">
        <v>0.63833179957933195</v>
      </c>
      <c r="BD68" s="17">
        <v>0.56534253015312896</v>
      </c>
      <c r="BE68" s="17" t="s">
        <v>101</v>
      </c>
      <c r="BF68" s="17">
        <v>0.61953173605935896</v>
      </c>
      <c r="BG68" s="17">
        <v>0.65755386220518797</v>
      </c>
      <c r="BH68" s="17">
        <v>0.61668576623326699</v>
      </c>
      <c r="BI68" s="17">
        <v>0.77584056301712001</v>
      </c>
      <c r="BJ68" s="17"/>
      <c r="BK68" s="17">
        <v>0.73434031166119595</v>
      </c>
      <c r="BL68" s="17">
        <v>0.65221808241702495</v>
      </c>
      <c r="BM68" s="17">
        <v>0.66291583585458003</v>
      </c>
      <c r="BN68" s="17">
        <v>0.61841890273653799</v>
      </c>
      <c r="BO68" s="17">
        <v>0.58515514560950299</v>
      </c>
      <c r="BP68" s="17">
        <v>0.52245846591757905</v>
      </c>
      <c r="BQ68" s="17">
        <v>0.55870057402796103</v>
      </c>
      <c r="BR68" s="17">
        <v>0.527381025919751</v>
      </c>
      <c r="BS68" s="17"/>
      <c r="BT68" s="17">
        <v>0.55580291374438595</v>
      </c>
      <c r="BU68" s="17">
        <v>0.72172373089335695</v>
      </c>
      <c r="BV68" s="17">
        <v>0.63485443572757905</v>
      </c>
      <c r="BW68" s="17"/>
      <c r="BX68" s="17">
        <v>0.56882001314683295</v>
      </c>
      <c r="BY68" s="17">
        <v>0.63777224114558995</v>
      </c>
      <c r="BZ68" s="17"/>
      <c r="CA68" s="17">
        <v>0.40285720933131097</v>
      </c>
      <c r="CB68" s="17">
        <v>0.50620937616640505</v>
      </c>
      <c r="CC68" s="17">
        <v>0.65699453989993495</v>
      </c>
      <c r="CD68" s="17">
        <v>0.62568926810594405</v>
      </c>
      <c r="CE68" s="17">
        <v>0.68170029917081498</v>
      </c>
    </row>
    <row r="69" spans="2:83" x14ac:dyDescent="0.35">
      <c r="B69" t="s">
        <v>78</v>
      </c>
      <c r="C69" s="17">
        <v>0.38719708289625099</v>
      </c>
      <c r="D69" s="17">
        <v>0.36005571260934799</v>
      </c>
      <c r="E69" s="17">
        <v>0.416954632671593</v>
      </c>
      <c r="F69" s="17"/>
      <c r="G69" s="17">
        <v>0.47090256519178197</v>
      </c>
      <c r="H69" s="17">
        <v>0.45535551760662302</v>
      </c>
      <c r="I69" s="17">
        <v>0.44436170030288202</v>
      </c>
      <c r="J69" s="17">
        <v>0.32924973035001898</v>
      </c>
      <c r="K69" s="17">
        <v>0.244778237605737</v>
      </c>
      <c r="L69" s="17">
        <v>0.17255979325920501</v>
      </c>
      <c r="M69" s="17"/>
      <c r="N69" s="17">
        <v>0.47561722630791498</v>
      </c>
      <c r="O69" s="17">
        <v>0.393979493393671</v>
      </c>
      <c r="P69" s="17">
        <v>0.37714586661268601</v>
      </c>
      <c r="Q69" s="17">
        <v>0.30857647855382597</v>
      </c>
      <c r="R69" s="17">
        <v>0.45143749028144697</v>
      </c>
      <c r="S69" s="17">
        <v>0.34213176924801603</v>
      </c>
      <c r="T69" s="17">
        <v>0.35835579515815602</v>
      </c>
      <c r="U69" s="17">
        <v>0.39203952289779198</v>
      </c>
      <c r="V69" s="17">
        <v>0.34958472059372397</v>
      </c>
      <c r="W69" s="17">
        <v>0.37073710718282099</v>
      </c>
      <c r="X69" s="17">
        <v>0.32129897940805802</v>
      </c>
      <c r="Y69" s="17">
        <v>0.42714891812414402</v>
      </c>
      <c r="Z69" s="17"/>
      <c r="AA69" s="17">
        <v>0.47577640452098202</v>
      </c>
      <c r="AB69" s="17">
        <v>0.35341266754836997</v>
      </c>
      <c r="AC69" s="17">
        <v>0.39501309749379299</v>
      </c>
      <c r="AD69" s="17">
        <v>0.29464022737559198</v>
      </c>
      <c r="AE69" s="17"/>
      <c r="AF69" s="17">
        <v>0.40636589104577903</v>
      </c>
      <c r="AG69" s="17">
        <v>0.35220733704246898</v>
      </c>
      <c r="AH69" s="17">
        <v>0.46971720007255402</v>
      </c>
      <c r="AI69" s="17">
        <v>0.35733762204407399</v>
      </c>
      <c r="AJ69" s="17">
        <v>0.390973747076925</v>
      </c>
      <c r="AK69" s="17">
        <v>0.31840800142220499</v>
      </c>
      <c r="AL69" s="17"/>
      <c r="AM69" s="17">
        <v>0.36811126352914902</v>
      </c>
      <c r="AN69" s="17">
        <v>0.44553396539086798</v>
      </c>
      <c r="AO69" s="17">
        <v>0.32500760565947501</v>
      </c>
      <c r="AP69" s="17">
        <v>0.39428648183944398</v>
      </c>
      <c r="AQ69" s="17">
        <v>0.34703493803123497</v>
      </c>
      <c r="AR69" s="17"/>
      <c r="AS69" s="17">
        <v>0.35614035649247699</v>
      </c>
      <c r="AT69" s="17">
        <v>0.44458401846144402</v>
      </c>
      <c r="AU69" s="17">
        <v>0.28746632311857001</v>
      </c>
      <c r="AV69" s="17"/>
      <c r="AW69" s="17">
        <v>0.31170559730448399</v>
      </c>
      <c r="AX69" s="17">
        <v>0.37986326126561298</v>
      </c>
      <c r="AY69" s="17">
        <v>0.40713592217789102</v>
      </c>
      <c r="AZ69" s="17">
        <v>0.44816973477668798</v>
      </c>
      <c r="BA69" s="17">
        <v>0.64610377930023599</v>
      </c>
      <c r="BB69" s="17"/>
      <c r="BC69" s="17">
        <v>0.361668200420668</v>
      </c>
      <c r="BD69" s="17">
        <v>0.43465746984687098</v>
      </c>
      <c r="BE69" s="17" t="s">
        <v>101</v>
      </c>
      <c r="BF69" s="17">
        <v>0.38046826394064098</v>
      </c>
      <c r="BG69" s="17">
        <v>0.34244613779481198</v>
      </c>
      <c r="BH69" s="17">
        <v>0.38331423376673301</v>
      </c>
      <c r="BI69" s="17">
        <v>0.22415943698287999</v>
      </c>
      <c r="BJ69" s="17"/>
      <c r="BK69" s="17">
        <v>0.26565968833880399</v>
      </c>
      <c r="BL69" s="17">
        <v>0.347781917582975</v>
      </c>
      <c r="BM69" s="17">
        <v>0.33708416414541997</v>
      </c>
      <c r="BN69" s="17">
        <v>0.38158109726346201</v>
      </c>
      <c r="BO69" s="17">
        <v>0.41484485439049701</v>
      </c>
      <c r="BP69" s="17">
        <v>0.477541534082421</v>
      </c>
      <c r="BQ69" s="17">
        <v>0.44129942597203897</v>
      </c>
      <c r="BR69" s="17">
        <v>0.472618974080248</v>
      </c>
      <c r="BS69" s="17"/>
      <c r="BT69" s="17">
        <v>0.44419708625561399</v>
      </c>
      <c r="BU69" s="17">
        <v>0.27827626910664299</v>
      </c>
      <c r="BV69" s="17">
        <v>0.36514556427242101</v>
      </c>
      <c r="BW69" s="17"/>
      <c r="BX69" s="17">
        <v>0.431179986853167</v>
      </c>
      <c r="BY69" s="17">
        <v>0.36222775885441</v>
      </c>
      <c r="BZ69" s="17"/>
      <c r="CA69" s="17">
        <v>0.59714279066868903</v>
      </c>
      <c r="CB69" s="17">
        <v>0.49379062383359501</v>
      </c>
      <c r="CC69" s="17">
        <v>0.343005460100065</v>
      </c>
      <c r="CD69" s="17">
        <v>0.374310731894056</v>
      </c>
      <c r="CE69" s="17">
        <v>0.31829970082918502</v>
      </c>
    </row>
    <row r="70" spans="2:83" x14ac:dyDescent="0.35">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row>
    <row r="71" spans="2:83" x14ac:dyDescent="0.35">
      <c r="B71" s="6" t="s">
        <v>151</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row>
    <row r="72" spans="2:83" x14ac:dyDescent="0.35">
      <c r="B72" s="35" t="s">
        <v>270</v>
      </c>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row>
    <row r="73" spans="2:83" x14ac:dyDescent="0.35">
      <c r="B73" t="s">
        <v>144</v>
      </c>
      <c r="C73" s="17">
        <v>0.154625706916412</v>
      </c>
      <c r="D73" s="17">
        <v>0.15864382158170201</v>
      </c>
      <c r="E73" s="17">
        <v>0.150111893618257</v>
      </c>
      <c r="F73" s="17"/>
      <c r="G73" s="17">
        <v>0.188249260556003</v>
      </c>
      <c r="H73" s="17">
        <v>0.14071113425278201</v>
      </c>
      <c r="I73" s="17">
        <v>0.14461644712447799</v>
      </c>
      <c r="J73" s="17">
        <v>0.14443716258344799</v>
      </c>
      <c r="K73" s="17">
        <v>0.18424346305445499</v>
      </c>
      <c r="L73" s="17">
        <v>0.122694523592272</v>
      </c>
      <c r="M73" s="17"/>
      <c r="N73" s="17">
        <v>0.13858394039668701</v>
      </c>
      <c r="O73" s="17">
        <v>0.20139404709726799</v>
      </c>
      <c r="P73" s="17">
        <v>0.17931986258581001</v>
      </c>
      <c r="Q73" s="17">
        <v>0.15684602252966501</v>
      </c>
      <c r="R73" s="17">
        <v>0.13649412040509101</v>
      </c>
      <c r="S73" s="17">
        <v>0.19076295894091799</v>
      </c>
      <c r="T73" s="17">
        <v>8.9564950093693502E-2</v>
      </c>
      <c r="U73" s="17">
        <v>0.152367621526559</v>
      </c>
      <c r="V73" s="17">
        <v>0.120181743974299</v>
      </c>
      <c r="W73" s="17">
        <v>0.18783487734934301</v>
      </c>
      <c r="X73" s="17">
        <v>0.15205112121769601</v>
      </c>
      <c r="Y73" s="17">
        <v>0.10601998104223601</v>
      </c>
      <c r="Z73" s="17"/>
      <c r="AA73" s="17">
        <v>9.4180085419090398E-2</v>
      </c>
      <c r="AB73" s="17">
        <v>0.15605958550992099</v>
      </c>
      <c r="AC73" s="17">
        <v>0.14076361793380399</v>
      </c>
      <c r="AD73" s="17">
        <v>0.26012448638811603</v>
      </c>
      <c r="AE73" s="17"/>
      <c r="AF73" s="17">
        <v>0.16686414101220301</v>
      </c>
      <c r="AG73" s="17">
        <v>0.16614500065506399</v>
      </c>
      <c r="AH73" s="17">
        <v>0.10798412894541</v>
      </c>
      <c r="AI73" s="17">
        <v>0.172611110935111</v>
      </c>
      <c r="AJ73" s="17">
        <v>0.14185313761201401</v>
      </c>
      <c r="AK73" s="17">
        <v>9.7580430721709105E-2</v>
      </c>
      <c r="AL73" s="17"/>
      <c r="AM73" s="17">
        <v>0.16277143029709901</v>
      </c>
      <c r="AN73" s="17">
        <v>0.13833112291230901</v>
      </c>
      <c r="AO73" s="17">
        <v>9.8438007481105705E-2</v>
      </c>
      <c r="AP73" s="17">
        <v>0</v>
      </c>
      <c r="AQ73" s="17">
        <v>0.22218031829311299</v>
      </c>
      <c r="AR73" s="17"/>
      <c r="AS73" s="17">
        <v>0.14711296135309601</v>
      </c>
      <c r="AT73" s="17">
        <v>0.14787644124251301</v>
      </c>
      <c r="AU73" s="17">
        <v>0.120747485484607</v>
      </c>
      <c r="AV73" s="17"/>
      <c r="AW73" s="17">
        <v>0.232397011263028</v>
      </c>
      <c r="AX73" s="17">
        <v>0.150973394787809</v>
      </c>
      <c r="AY73" s="17">
        <v>0.120242674551766</v>
      </c>
      <c r="AZ73" s="17">
        <v>0.102558967647308</v>
      </c>
      <c r="BA73" s="17">
        <v>0.166545314001529</v>
      </c>
      <c r="BB73" s="17"/>
      <c r="BC73" s="17">
        <v>0.110465810827773</v>
      </c>
      <c r="BD73" s="17">
        <v>0.13341862047144801</v>
      </c>
      <c r="BE73" s="17" t="s">
        <v>101</v>
      </c>
      <c r="BF73" s="17">
        <v>0.219339277402264</v>
      </c>
      <c r="BG73" s="17">
        <v>0.22990591472550601</v>
      </c>
      <c r="BH73" s="17">
        <v>0.204429129287303</v>
      </c>
      <c r="BI73" s="17">
        <v>0.32112978320298302</v>
      </c>
      <c r="BJ73" s="17"/>
      <c r="BK73" s="17">
        <v>0.12320054095705101</v>
      </c>
      <c r="BL73" s="17">
        <v>0.27326704143168001</v>
      </c>
      <c r="BM73" s="17">
        <v>0.17282596347272999</v>
      </c>
      <c r="BN73" s="17">
        <v>0.14676594929075401</v>
      </c>
      <c r="BO73" s="17">
        <v>0.125552815387799</v>
      </c>
      <c r="BP73" s="17">
        <v>0.13929350262970699</v>
      </c>
      <c r="BQ73" s="17">
        <v>9.2897820715167001E-2</v>
      </c>
      <c r="BR73" s="17">
        <v>0.10828600650876399</v>
      </c>
      <c r="BS73" s="17"/>
      <c r="BT73" s="17">
        <v>0.102101102737274</v>
      </c>
      <c r="BU73" s="17">
        <v>0.135070046695145</v>
      </c>
      <c r="BV73" s="17">
        <v>0.21267618289072401</v>
      </c>
      <c r="BW73" s="17"/>
      <c r="BX73" s="17">
        <v>0.13133754373697201</v>
      </c>
      <c r="BY73" s="17">
        <v>0.16519751804222299</v>
      </c>
      <c r="BZ73" s="17"/>
      <c r="CA73" s="17">
        <v>5.0877828677270802E-2</v>
      </c>
      <c r="CB73" s="17">
        <v>9.83121183664971E-2</v>
      </c>
      <c r="CC73" s="17">
        <v>0.15354825343662901</v>
      </c>
      <c r="CD73" s="17">
        <v>0.115399159831216</v>
      </c>
      <c r="CE73" s="17">
        <v>0.25825074111692198</v>
      </c>
    </row>
    <row r="74" spans="2:83" x14ac:dyDescent="0.35">
      <c r="B74" t="s">
        <v>145</v>
      </c>
      <c r="C74" s="17">
        <v>0.19743763053585101</v>
      </c>
      <c r="D74" s="17">
        <v>0.20306960318940701</v>
      </c>
      <c r="E74" s="17">
        <v>0.19320395545135799</v>
      </c>
      <c r="F74" s="17"/>
      <c r="G74" s="17">
        <v>8.0021714414156203E-2</v>
      </c>
      <c r="H74" s="17">
        <v>0.12518098458502899</v>
      </c>
      <c r="I74" s="17">
        <v>0.14181334737107601</v>
      </c>
      <c r="J74" s="17">
        <v>0.31069000449478601</v>
      </c>
      <c r="K74" s="17">
        <v>0.30132466259337498</v>
      </c>
      <c r="L74" s="17">
        <v>0.38823317263743901</v>
      </c>
      <c r="M74" s="17"/>
      <c r="N74" s="17">
        <v>0.155946138544797</v>
      </c>
      <c r="O74" s="17">
        <v>0.189407300515544</v>
      </c>
      <c r="P74" s="17">
        <v>0.30387184380562499</v>
      </c>
      <c r="Q74" s="17">
        <v>0.18962010234041099</v>
      </c>
      <c r="R74" s="17">
        <v>0.25346246602660999</v>
      </c>
      <c r="S74" s="17">
        <v>0.18644610426018299</v>
      </c>
      <c r="T74" s="17">
        <v>0.172830577273584</v>
      </c>
      <c r="U74" s="17">
        <v>0.14111827977855901</v>
      </c>
      <c r="V74" s="17">
        <v>0.202838416058849</v>
      </c>
      <c r="W74" s="17">
        <v>0.195817172000916</v>
      </c>
      <c r="X74" s="17">
        <v>0.22933545883870199</v>
      </c>
      <c r="Y74" s="17">
        <v>0.24178297522081699</v>
      </c>
      <c r="Z74" s="17"/>
      <c r="AA74" s="17">
        <v>0.17943188767742299</v>
      </c>
      <c r="AB74" s="17">
        <v>0.192628466876893</v>
      </c>
      <c r="AC74" s="17">
        <v>0.18153119502818299</v>
      </c>
      <c r="AD74" s="17">
        <v>0.25068953389943499</v>
      </c>
      <c r="AE74" s="17"/>
      <c r="AF74" s="17">
        <v>0.14557953860499101</v>
      </c>
      <c r="AG74" s="17">
        <v>0.22567766547200399</v>
      </c>
      <c r="AH74" s="17">
        <v>0.17966700041707501</v>
      </c>
      <c r="AI74" s="17">
        <v>0.22807265492901899</v>
      </c>
      <c r="AJ74" s="17">
        <v>0.20863862329747601</v>
      </c>
      <c r="AK74" s="17">
        <v>0.280707820525048</v>
      </c>
      <c r="AL74" s="17"/>
      <c r="AM74" s="17">
        <v>0.21713565836854201</v>
      </c>
      <c r="AN74" s="17">
        <v>0.17128465097515899</v>
      </c>
      <c r="AO74" s="17">
        <v>0.266668418214975</v>
      </c>
      <c r="AP74" s="17">
        <v>0.41617753348431602</v>
      </c>
      <c r="AQ74" s="17">
        <v>0.13760937191727099</v>
      </c>
      <c r="AR74" s="17"/>
      <c r="AS74" s="17">
        <v>0.217330877878427</v>
      </c>
      <c r="AT74" s="17">
        <v>0.177461293908978</v>
      </c>
      <c r="AU74" s="17">
        <v>0.170129914884633</v>
      </c>
      <c r="AV74" s="17"/>
      <c r="AW74" s="17">
        <v>0.228759638795836</v>
      </c>
      <c r="AX74" s="17">
        <v>0.212146200926705</v>
      </c>
      <c r="AY74" s="17">
        <v>0.19565088633173999</v>
      </c>
      <c r="AZ74" s="17">
        <v>0.13169439077592099</v>
      </c>
      <c r="BA74" s="17">
        <v>0.129694371529012</v>
      </c>
      <c r="BB74" s="17"/>
      <c r="BC74" s="17">
        <v>0.26027602244112202</v>
      </c>
      <c r="BD74" s="17">
        <v>0.159011471957508</v>
      </c>
      <c r="BE74" s="17" t="s">
        <v>101</v>
      </c>
      <c r="BF74" s="17">
        <v>0.163611921632457</v>
      </c>
      <c r="BG74" s="17">
        <v>0.22433237079371701</v>
      </c>
      <c r="BH74" s="17">
        <v>0.17490065969576599</v>
      </c>
      <c r="BI74" s="17">
        <v>9.2689922331136598E-2</v>
      </c>
      <c r="BJ74" s="17"/>
      <c r="BK74" s="17">
        <v>0.38651020434583899</v>
      </c>
      <c r="BL74" s="17">
        <v>0.20332538770511999</v>
      </c>
      <c r="BM74" s="17">
        <v>0.224397339324028</v>
      </c>
      <c r="BN74" s="17">
        <v>0.19691426623007999</v>
      </c>
      <c r="BO74" s="17">
        <v>0.17354892080204201</v>
      </c>
      <c r="BP74" s="17">
        <v>0.17718730142401601</v>
      </c>
      <c r="BQ74" s="17">
        <v>0.20691421229667001</v>
      </c>
      <c r="BR74" s="17">
        <v>0.14786084760437701</v>
      </c>
      <c r="BS74" s="17"/>
      <c r="BT74" s="17">
        <v>0.199677317398331</v>
      </c>
      <c r="BU74" s="17">
        <v>0.33474318401575598</v>
      </c>
      <c r="BV74" s="17">
        <v>0.15214517074589701</v>
      </c>
      <c r="BW74" s="17"/>
      <c r="BX74" s="17">
        <v>0.196564789718394</v>
      </c>
      <c r="BY74" s="17">
        <v>0.20054441366294801</v>
      </c>
      <c r="BZ74" s="17"/>
      <c r="CA74" s="17">
        <v>0.21101625464679999</v>
      </c>
      <c r="CB74" s="17">
        <v>0.13594064109429899</v>
      </c>
      <c r="CC74" s="17">
        <v>0.21252694909971601</v>
      </c>
      <c r="CD74" s="17">
        <v>0.19940788719041699</v>
      </c>
      <c r="CE74" s="17">
        <v>0.234861704498561</v>
      </c>
    </row>
    <row r="75" spans="2:83" x14ac:dyDescent="0.35">
      <c r="B75" t="s">
        <v>146</v>
      </c>
      <c r="C75" s="17">
        <v>0.124579647078129</v>
      </c>
      <c r="D75" s="17">
        <v>0.135598019151495</v>
      </c>
      <c r="E75" s="17">
        <v>0.112480492933155</v>
      </c>
      <c r="F75" s="17"/>
      <c r="G75" s="17">
        <v>8.3650484706920797E-2</v>
      </c>
      <c r="H75" s="17">
        <v>0.16072783692159001</v>
      </c>
      <c r="I75" s="17">
        <v>0.147269850930456</v>
      </c>
      <c r="J75" s="17">
        <v>0.113827984908231</v>
      </c>
      <c r="K75" s="17">
        <v>8.3637419233731095E-2</v>
      </c>
      <c r="L75" s="17">
        <v>0.13809172348652901</v>
      </c>
      <c r="M75" s="17"/>
      <c r="N75" s="17">
        <v>0.13694284681466401</v>
      </c>
      <c r="O75" s="17">
        <v>0.100451534893292</v>
      </c>
      <c r="P75" s="17">
        <v>6.9073212041987006E-2</v>
      </c>
      <c r="Q75" s="17">
        <v>9.2572807391134798E-2</v>
      </c>
      <c r="R75" s="17">
        <v>8.4256515400343707E-2</v>
      </c>
      <c r="S75" s="17">
        <v>7.8117392833341195E-2</v>
      </c>
      <c r="T75" s="17">
        <v>0.141335837398506</v>
      </c>
      <c r="U75" s="17">
        <v>0.109844265776148</v>
      </c>
      <c r="V75" s="17">
        <v>0.19331644680197901</v>
      </c>
      <c r="W75" s="17">
        <v>0.162291015962544</v>
      </c>
      <c r="X75" s="17">
        <v>0.15115082077949801</v>
      </c>
      <c r="Y75" s="17">
        <v>0.208392639444345</v>
      </c>
      <c r="Z75" s="17"/>
      <c r="AA75" s="17">
        <v>0.11188788490825199</v>
      </c>
      <c r="AB75" s="17">
        <v>0.119863010258833</v>
      </c>
      <c r="AC75" s="17">
        <v>0.18628896203224801</v>
      </c>
      <c r="AD75" s="17">
        <v>7.7204466836594404E-2</v>
      </c>
      <c r="AE75" s="17"/>
      <c r="AF75" s="17">
        <v>0.13580788410073699</v>
      </c>
      <c r="AG75" s="17">
        <v>0.130324144009966</v>
      </c>
      <c r="AH75" s="17">
        <v>0.13443749770434099</v>
      </c>
      <c r="AI75" s="17">
        <v>9.09501233658596E-2</v>
      </c>
      <c r="AJ75" s="17">
        <v>0.11821737270666199</v>
      </c>
      <c r="AK75" s="17">
        <v>0.13155613988385001</v>
      </c>
      <c r="AL75" s="17"/>
      <c r="AM75" s="17">
        <v>9.5857506966688003E-2</v>
      </c>
      <c r="AN75" s="17">
        <v>0.152959288186333</v>
      </c>
      <c r="AO75" s="17">
        <v>0.181931953005356</v>
      </c>
      <c r="AP75" s="17">
        <v>0.189535984676239</v>
      </c>
      <c r="AQ75" s="17">
        <v>9.0658856295791193E-2</v>
      </c>
      <c r="AR75" s="17"/>
      <c r="AS75" s="17">
        <v>0.108767004729519</v>
      </c>
      <c r="AT75" s="17">
        <v>0.12420357155268701</v>
      </c>
      <c r="AU75" s="17">
        <v>0.17975172093959599</v>
      </c>
      <c r="AV75" s="17"/>
      <c r="AW75" s="17">
        <v>0.103334511314223</v>
      </c>
      <c r="AX75" s="17">
        <v>0.130892162360422</v>
      </c>
      <c r="AY75" s="17">
        <v>0.12917832517490199</v>
      </c>
      <c r="AZ75" s="17">
        <v>0.144516439448685</v>
      </c>
      <c r="BA75" s="17">
        <v>6.0179660501462798E-2</v>
      </c>
      <c r="BB75" s="17"/>
      <c r="BC75" s="17">
        <v>0.12775014252370701</v>
      </c>
      <c r="BD75" s="17">
        <v>0.15803038740373901</v>
      </c>
      <c r="BE75" s="17" t="s">
        <v>101</v>
      </c>
      <c r="BF75" s="17">
        <v>0.13046816361765001</v>
      </c>
      <c r="BG75" s="17">
        <v>7.0195272838574005E-2</v>
      </c>
      <c r="BH75" s="17">
        <v>7.6664740490648003E-2</v>
      </c>
      <c r="BI75" s="17">
        <v>9.4409066104210002E-2</v>
      </c>
      <c r="BJ75" s="17"/>
      <c r="BK75" s="17">
        <v>3.8038501672200797E-2</v>
      </c>
      <c r="BL75" s="17">
        <v>6.5800695675649098E-2</v>
      </c>
      <c r="BM75" s="17">
        <v>0.13300654635881801</v>
      </c>
      <c r="BN75" s="17">
        <v>0.125424578462554</v>
      </c>
      <c r="BO75" s="17">
        <v>0.15046999865882901</v>
      </c>
      <c r="BP75" s="17">
        <v>0.132509102530844</v>
      </c>
      <c r="BQ75" s="17">
        <v>0.15276558316391101</v>
      </c>
      <c r="BR75" s="17">
        <v>0.119401422110194</v>
      </c>
      <c r="BS75" s="17"/>
      <c r="BT75" s="17">
        <v>0.144387489981087</v>
      </c>
      <c r="BU75" s="17">
        <v>9.5620691688429904E-2</v>
      </c>
      <c r="BV75" s="17">
        <v>0.11549925771956999</v>
      </c>
      <c r="BW75" s="17"/>
      <c r="BX75" s="17">
        <v>0.118996381177685</v>
      </c>
      <c r="BY75" s="17">
        <v>0.123826261372167</v>
      </c>
      <c r="BZ75" s="17"/>
      <c r="CA75" s="17">
        <v>0.14414525039278001</v>
      </c>
      <c r="CB75" s="17">
        <v>0.10307506530451099</v>
      </c>
      <c r="CC75" s="17">
        <v>0.115289277468052</v>
      </c>
      <c r="CD75" s="17">
        <v>0.21328526277679999</v>
      </c>
      <c r="CE75" s="17">
        <v>7.0718947361802204E-2</v>
      </c>
    </row>
    <row r="76" spans="2:83" x14ac:dyDescent="0.35">
      <c r="B76" t="s">
        <v>147</v>
      </c>
      <c r="C76" s="17">
        <v>0.10339478316011599</v>
      </c>
      <c r="D76" s="17">
        <v>0.110066378130107</v>
      </c>
      <c r="E76" s="17">
        <v>9.5124001604092304E-2</v>
      </c>
      <c r="F76" s="17"/>
      <c r="G76" s="17">
        <v>9.8158487209881101E-2</v>
      </c>
      <c r="H76" s="17">
        <v>0.14218192074796901</v>
      </c>
      <c r="I76" s="17">
        <v>0.105614531494716</v>
      </c>
      <c r="J76" s="17">
        <v>7.7579007854536294E-2</v>
      </c>
      <c r="K76" s="17">
        <v>7.65995252506564E-2</v>
      </c>
      <c r="L76" s="17">
        <v>0.114683729582835</v>
      </c>
      <c r="M76" s="17"/>
      <c r="N76" s="17">
        <v>0.112629561747946</v>
      </c>
      <c r="O76" s="17">
        <v>8.96313425327636E-2</v>
      </c>
      <c r="P76" s="17">
        <v>8.4693329509780202E-2</v>
      </c>
      <c r="Q76" s="17">
        <v>9.4866196630841004E-2</v>
      </c>
      <c r="R76" s="17">
        <v>8.7120382583188202E-2</v>
      </c>
      <c r="S76" s="17">
        <v>0.108144907537414</v>
      </c>
      <c r="T76" s="17">
        <v>0.113878548163853</v>
      </c>
      <c r="U76" s="17">
        <v>6.1813759182555598E-2</v>
      </c>
      <c r="V76" s="17">
        <v>0.122017705982211</v>
      </c>
      <c r="W76" s="17">
        <v>0.10833768084607499</v>
      </c>
      <c r="X76" s="17">
        <v>0.121928557051976</v>
      </c>
      <c r="Y76" s="17">
        <v>0.116821257355885</v>
      </c>
      <c r="Z76" s="17"/>
      <c r="AA76" s="17">
        <v>0.116033654965157</v>
      </c>
      <c r="AB76" s="17">
        <v>0.11981666959356101</v>
      </c>
      <c r="AC76" s="17">
        <v>9.9001069189363494E-2</v>
      </c>
      <c r="AD76" s="17">
        <v>6.5137439259591701E-2</v>
      </c>
      <c r="AE76" s="17"/>
      <c r="AF76" s="17">
        <v>0.12182333098476</v>
      </c>
      <c r="AG76" s="17">
        <v>8.7392596807935097E-2</v>
      </c>
      <c r="AH76" s="17">
        <v>0.12565059171828599</v>
      </c>
      <c r="AI76" s="17">
        <v>7.6998918296509594E-2</v>
      </c>
      <c r="AJ76" s="17">
        <v>0.103623421277865</v>
      </c>
      <c r="AK76" s="17">
        <v>0.12512643513806401</v>
      </c>
      <c r="AL76" s="17"/>
      <c r="AM76" s="17">
        <v>9.3811859893076499E-2</v>
      </c>
      <c r="AN76" s="17">
        <v>0.110882004654609</v>
      </c>
      <c r="AO76" s="17">
        <v>0.111235149417149</v>
      </c>
      <c r="AP76" s="17">
        <v>0</v>
      </c>
      <c r="AQ76" s="17">
        <v>0.105698353877638</v>
      </c>
      <c r="AR76" s="17"/>
      <c r="AS76" s="17">
        <v>0.104707941055885</v>
      </c>
      <c r="AT76" s="17">
        <v>0.106457713205639</v>
      </c>
      <c r="AU76" s="17">
        <v>0.13412784364227401</v>
      </c>
      <c r="AV76" s="17"/>
      <c r="AW76" s="17">
        <v>7.86295342825825E-2</v>
      </c>
      <c r="AX76" s="17">
        <v>9.9818838994007897E-2</v>
      </c>
      <c r="AY76" s="17">
        <v>0.11305959309845</v>
      </c>
      <c r="AZ76" s="17">
        <v>0.14439654733167201</v>
      </c>
      <c r="BA76" s="17">
        <v>2.04249835628478E-2</v>
      </c>
      <c r="BB76" s="17"/>
      <c r="BC76" s="17">
        <v>0.118034120660602</v>
      </c>
      <c r="BD76" s="17">
        <v>9.6248682276014602E-2</v>
      </c>
      <c r="BE76" s="17" t="s">
        <v>101</v>
      </c>
      <c r="BF76" s="17">
        <v>0.100390647923752</v>
      </c>
      <c r="BG76" s="17">
        <v>8.8218913855174497E-2</v>
      </c>
      <c r="BH76" s="17">
        <v>0.114910058156992</v>
      </c>
      <c r="BI76" s="17">
        <v>0</v>
      </c>
      <c r="BJ76" s="17"/>
      <c r="BK76" s="17">
        <v>7.7400206653601505E-2</v>
      </c>
      <c r="BL76" s="17">
        <v>8.03626565382866E-2</v>
      </c>
      <c r="BM76" s="17">
        <v>9.0006867101289995E-2</v>
      </c>
      <c r="BN76" s="17">
        <v>8.9345048753569703E-2</v>
      </c>
      <c r="BO76" s="17">
        <v>0.164852891063961</v>
      </c>
      <c r="BP76" s="17">
        <v>0.123961581310591</v>
      </c>
      <c r="BQ76" s="17">
        <v>9.7465060048701604E-2</v>
      </c>
      <c r="BR76" s="17">
        <v>9.0450415086292493E-2</v>
      </c>
      <c r="BS76" s="17"/>
      <c r="BT76" s="17">
        <v>0.12990521769503299</v>
      </c>
      <c r="BU76" s="17">
        <v>9.8121335327939901E-2</v>
      </c>
      <c r="BV76" s="17">
        <v>8.0061202837479306E-2</v>
      </c>
      <c r="BW76" s="17"/>
      <c r="BX76" s="17">
        <v>0.12522610724157399</v>
      </c>
      <c r="BY76" s="17">
        <v>9.2136114521370993E-2</v>
      </c>
      <c r="BZ76" s="17"/>
      <c r="CA76" s="17">
        <v>9.8342237512065805E-2</v>
      </c>
      <c r="CB76" s="17">
        <v>0.123912439099019</v>
      </c>
      <c r="CC76" s="17">
        <v>0.10870101028518001</v>
      </c>
      <c r="CD76" s="17">
        <v>0.11620144006783099</v>
      </c>
      <c r="CE76" s="17">
        <v>6.9769420257413894E-2</v>
      </c>
    </row>
    <row r="77" spans="2:83" x14ac:dyDescent="0.35">
      <c r="B77" t="s">
        <v>148</v>
      </c>
      <c r="C77" s="17">
        <v>0.13495572851083401</v>
      </c>
      <c r="D77" s="17">
        <v>0.14965875283253899</v>
      </c>
      <c r="E77" s="17">
        <v>0.120746978652036</v>
      </c>
      <c r="F77" s="17"/>
      <c r="G77" s="17">
        <v>0.15247759080378601</v>
      </c>
      <c r="H77" s="17">
        <v>0.16536516183128999</v>
      </c>
      <c r="I77" s="17">
        <v>0.13112688274654499</v>
      </c>
      <c r="J77" s="17">
        <v>0.130791700709224</v>
      </c>
      <c r="K77" s="17">
        <v>9.7096926872210304E-2</v>
      </c>
      <c r="L77" s="17">
        <v>7.0875269568601504E-2</v>
      </c>
      <c r="M77" s="17"/>
      <c r="N77" s="17">
        <v>0.179613784853494</v>
      </c>
      <c r="O77" s="17">
        <v>0.13038485412793499</v>
      </c>
      <c r="P77" s="17">
        <v>0.14614278069500899</v>
      </c>
      <c r="Q77" s="17">
        <v>0.161673268552082</v>
      </c>
      <c r="R77" s="17">
        <v>0.101968571088836</v>
      </c>
      <c r="S77" s="17">
        <v>0.13781388244902701</v>
      </c>
      <c r="T77" s="17">
        <v>0.154483290898322</v>
      </c>
      <c r="U77" s="17">
        <v>0.15655693221509001</v>
      </c>
      <c r="V77" s="17">
        <v>0.101389285643078</v>
      </c>
      <c r="W77" s="17">
        <v>0.10141241911281899</v>
      </c>
      <c r="X77" s="17">
        <v>5.8193250437175797E-2</v>
      </c>
      <c r="Y77" s="17">
        <v>0.10287116976847401</v>
      </c>
      <c r="Z77" s="17"/>
      <c r="AA77" s="17">
        <v>0.17705548943441399</v>
      </c>
      <c r="AB77" s="17">
        <v>0.115652968930599</v>
      </c>
      <c r="AC77" s="17">
        <v>0.138995654644023</v>
      </c>
      <c r="AD77" s="17">
        <v>9.5408789486830195E-2</v>
      </c>
      <c r="AE77" s="17"/>
      <c r="AF77" s="17">
        <v>0.14827620726271301</v>
      </c>
      <c r="AG77" s="17">
        <v>0.14724213123473601</v>
      </c>
      <c r="AH77" s="17">
        <v>9.1879319034410198E-2</v>
      </c>
      <c r="AI77" s="17">
        <v>0.12410157340879201</v>
      </c>
      <c r="AJ77" s="17">
        <v>0.15490535171311601</v>
      </c>
      <c r="AK77" s="17">
        <v>6.6058867737806906E-2</v>
      </c>
      <c r="AL77" s="17"/>
      <c r="AM77" s="17">
        <v>0.14389274699702501</v>
      </c>
      <c r="AN77" s="17">
        <v>0.138449622913591</v>
      </c>
      <c r="AO77" s="17">
        <v>0.13218298624972399</v>
      </c>
      <c r="AP77" s="17">
        <v>0</v>
      </c>
      <c r="AQ77" s="17">
        <v>0.137214080917545</v>
      </c>
      <c r="AR77" s="17"/>
      <c r="AS77" s="17">
        <v>0.151774421187377</v>
      </c>
      <c r="AT77" s="17">
        <v>0.138522390985611</v>
      </c>
      <c r="AU77" s="17">
        <v>0.15040454472658599</v>
      </c>
      <c r="AV77" s="17"/>
      <c r="AW77" s="17">
        <v>0.138070534706596</v>
      </c>
      <c r="AX77" s="17">
        <v>8.9495564445200307E-2</v>
      </c>
      <c r="AY77" s="17">
        <v>0.14611889081898299</v>
      </c>
      <c r="AZ77" s="17">
        <v>0.18937162216831599</v>
      </c>
      <c r="BA77" s="17">
        <v>0.20589977970165499</v>
      </c>
      <c r="BB77" s="17"/>
      <c r="BC77" s="17">
        <v>0.114399148998931</v>
      </c>
      <c r="BD77" s="17">
        <v>0.15452997908636701</v>
      </c>
      <c r="BE77" s="17" t="s">
        <v>101</v>
      </c>
      <c r="BF77" s="17">
        <v>0.141162501506822</v>
      </c>
      <c r="BG77" s="17">
        <v>0.124499065460539</v>
      </c>
      <c r="BH77" s="17">
        <v>0.133021770351092</v>
      </c>
      <c r="BI77" s="17">
        <v>0.20321930724107601</v>
      </c>
      <c r="BJ77" s="17"/>
      <c r="BK77" s="17">
        <v>0.22531498924490101</v>
      </c>
      <c r="BL77" s="17">
        <v>0.1252132285633</v>
      </c>
      <c r="BM77" s="17">
        <v>0.12217056946294701</v>
      </c>
      <c r="BN77" s="17">
        <v>0.12710680562729401</v>
      </c>
      <c r="BO77" s="17">
        <v>0.110984292551796</v>
      </c>
      <c r="BP77" s="17">
        <v>0.16016844812455699</v>
      </c>
      <c r="BQ77" s="17">
        <v>0.101487493073861</v>
      </c>
      <c r="BR77" s="17">
        <v>0.20395151077687401</v>
      </c>
      <c r="BS77" s="17"/>
      <c r="BT77" s="17">
        <v>0.14475031634747301</v>
      </c>
      <c r="BU77" s="17">
        <v>0.122208697516148</v>
      </c>
      <c r="BV77" s="17">
        <v>0.12604719847585999</v>
      </c>
      <c r="BW77" s="17"/>
      <c r="BX77" s="17">
        <v>0.141471169569967</v>
      </c>
      <c r="BY77" s="17">
        <v>0.13070537581335201</v>
      </c>
      <c r="BZ77" s="17"/>
      <c r="CA77" s="17">
        <v>0.12898213651793</v>
      </c>
      <c r="CB77" s="17">
        <v>0.20283026232345999</v>
      </c>
      <c r="CC77" s="17">
        <v>0.11089720377194801</v>
      </c>
      <c r="CD77" s="17">
        <v>0.14931008447093799</v>
      </c>
      <c r="CE77" s="17">
        <v>9.6104350398784497E-2</v>
      </c>
    </row>
    <row r="78" spans="2:83" x14ac:dyDescent="0.35">
      <c r="B78" t="s">
        <v>149</v>
      </c>
      <c r="C78" s="17">
        <v>9.5457905415120295E-2</v>
      </c>
      <c r="D78" s="17">
        <v>9.3112528062204394E-2</v>
      </c>
      <c r="E78" s="17">
        <v>9.7575804206204902E-2</v>
      </c>
      <c r="F78" s="17"/>
      <c r="G78" s="17">
        <v>0.16927938310211699</v>
      </c>
      <c r="H78" s="17">
        <v>9.7075560485810897E-2</v>
      </c>
      <c r="I78" s="17">
        <v>0.12210063837400401</v>
      </c>
      <c r="J78" s="17">
        <v>5.3767829608986503E-2</v>
      </c>
      <c r="K78" s="17">
        <v>5.4519433725840401E-2</v>
      </c>
      <c r="L78" s="17">
        <v>2.8146565909911998E-2</v>
      </c>
      <c r="M78" s="17"/>
      <c r="N78" s="17">
        <v>0.146586036834192</v>
      </c>
      <c r="O78" s="17">
        <v>0.107000818253547</v>
      </c>
      <c r="P78" s="17">
        <v>6.5670195635626802E-2</v>
      </c>
      <c r="Q78" s="17">
        <v>0.115367388455185</v>
      </c>
      <c r="R78" s="17">
        <v>4.8157442166331298E-2</v>
      </c>
      <c r="S78" s="17">
        <v>7.7693876219600499E-2</v>
      </c>
      <c r="T78" s="17">
        <v>7.6922658628242102E-2</v>
      </c>
      <c r="U78" s="17">
        <v>0.158522654528537</v>
      </c>
      <c r="V78" s="17">
        <v>8.3487919706226696E-2</v>
      </c>
      <c r="W78" s="17">
        <v>5.9464644731326899E-2</v>
      </c>
      <c r="X78" s="17">
        <v>5.3802925646768002E-2</v>
      </c>
      <c r="Y78" s="17">
        <v>7.7737000675771106E-2</v>
      </c>
      <c r="Z78" s="17"/>
      <c r="AA78" s="17">
        <v>0.13351196391987</v>
      </c>
      <c r="AB78" s="17">
        <v>8.1886051982488703E-2</v>
      </c>
      <c r="AC78" s="17">
        <v>9.4703945450052104E-2</v>
      </c>
      <c r="AD78" s="17">
        <v>5.9192145527043903E-2</v>
      </c>
      <c r="AE78" s="17"/>
      <c r="AF78" s="17">
        <v>0.13236359991060501</v>
      </c>
      <c r="AG78" s="17">
        <v>6.6320281717007198E-2</v>
      </c>
      <c r="AH78" s="17">
        <v>9.6002329481912604E-2</v>
      </c>
      <c r="AI78" s="17">
        <v>8.9484101106332398E-2</v>
      </c>
      <c r="AJ78" s="17">
        <v>9.6738167803224806E-2</v>
      </c>
      <c r="AK78" s="17">
        <v>5.6672767328947299E-2</v>
      </c>
      <c r="AL78" s="17"/>
      <c r="AM78" s="17">
        <v>9.4381766140815698E-2</v>
      </c>
      <c r="AN78" s="17">
        <v>0.11450906229623201</v>
      </c>
      <c r="AO78" s="17">
        <v>5.0904831245154297E-2</v>
      </c>
      <c r="AP78" s="17">
        <v>0</v>
      </c>
      <c r="AQ78" s="17">
        <v>8.6944333588311495E-2</v>
      </c>
      <c r="AR78" s="17"/>
      <c r="AS78" s="17">
        <v>0.10564987894790601</v>
      </c>
      <c r="AT78" s="17">
        <v>0.112129105856138</v>
      </c>
      <c r="AU78" s="17">
        <v>5.4211410281968901E-2</v>
      </c>
      <c r="AV78" s="17"/>
      <c r="AW78" s="17">
        <v>6.8158857759031202E-2</v>
      </c>
      <c r="AX78" s="17">
        <v>9.2158061594485197E-2</v>
      </c>
      <c r="AY78" s="17">
        <v>9.8989595223662699E-2</v>
      </c>
      <c r="AZ78" s="17">
        <v>0.117655214422447</v>
      </c>
      <c r="BA78" s="17">
        <v>0.237010773562148</v>
      </c>
      <c r="BB78" s="17"/>
      <c r="BC78" s="17">
        <v>0.106086033675203</v>
      </c>
      <c r="BD78" s="17">
        <v>8.0743931284754294E-2</v>
      </c>
      <c r="BE78" s="17" t="s">
        <v>101</v>
      </c>
      <c r="BF78" s="17">
        <v>7.9278158389992803E-2</v>
      </c>
      <c r="BG78" s="17">
        <v>0.108417833006269</v>
      </c>
      <c r="BH78" s="17">
        <v>0.109339851630673</v>
      </c>
      <c r="BI78" s="17">
        <v>0.101369192752942</v>
      </c>
      <c r="BJ78" s="17"/>
      <c r="BK78" s="17">
        <v>0</v>
      </c>
      <c r="BL78" s="17">
        <v>7.50110659595771E-2</v>
      </c>
      <c r="BM78" s="17">
        <v>7.3166610097411697E-2</v>
      </c>
      <c r="BN78" s="17">
        <v>0.10428663070300399</v>
      </c>
      <c r="BO78" s="17">
        <v>0.101983230926527</v>
      </c>
      <c r="BP78" s="17">
        <v>9.9670735194649598E-2</v>
      </c>
      <c r="BQ78" s="17">
        <v>0.10479665123043599</v>
      </c>
      <c r="BR78" s="17">
        <v>0.17821266924057599</v>
      </c>
      <c r="BS78" s="17"/>
      <c r="BT78" s="17">
        <v>0.120042972735372</v>
      </c>
      <c r="BU78" s="17">
        <v>4.8331692730720299E-2</v>
      </c>
      <c r="BV78" s="17">
        <v>8.5839176908771603E-2</v>
      </c>
      <c r="BW78" s="17"/>
      <c r="BX78" s="17">
        <v>0.113724725523871</v>
      </c>
      <c r="BY78" s="17">
        <v>8.6191500596720705E-2</v>
      </c>
      <c r="BZ78" s="17"/>
      <c r="CA78" s="17">
        <v>0.25174671133649201</v>
      </c>
      <c r="CB78" s="17">
        <v>0.140266191114368</v>
      </c>
      <c r="CC78" s="17">
        <v>7.28171803938992E-2</v>
      </c>
      <c r="CD78" s="17">
        <v>8.9627308271009801E-2</v>
      </c>
      <c r="CE78" s="17">
        <v>5.7888660664754697E-2</v>
      </c>
    </row>
    <row r="79" spans="2:83" x14ac:dyDescent="0.35">
      <c r="B79" t="s">
        <v>150</v>
      </c>
      <c r="C79" s="17">
        <v>0.15146844417511299</v>
      </c>
      <c r="D79" s="17">
        <v>0.11337142237589801</v>
      </c>
      <c r="E79" s="17">
        <v>0.19069209271581</v>
      </c>
      <c r="F79" s="17"/>
      <c r="G79" s="17">
        <v>0.197852970761527</v>
      </c>
      <c r="H79" s="17">
        <v>0.137291154172203</v>
      </c>
      <c r="I79" s="17">
        <v>0.16300509360022999</v>
      </c>
      <c r="J79" s="17">
        <v>0.13192658736066901</v>
      </c>
      <c r="K79" s="17">
        <v>0.15041418563790401</v>
      </c>
      <c r="L79" s="17">
        <v>0.107471252593047</v>
      </c>
      <c r="M79" s="17"/>
      <c r="N79" s="17">
        <v>9.2546347159205206E-2</v>
      </c>
      <c r="O79" s="17">
        <v>0.147643964304114</v>
      </c>
      <c r="P79" s="17">
        <v>0.151228775726162</v>
      </c>
      <c r="Q79" s="17">
        <v>0.12677637426553701</v>
      </c>
      <c r="R79" s="17">
        <v>0.25763589965957501</v>
      </c>
      <c r="S79" s="17">
        <v>0.19118789279485299</v>
      </c>
      <c r="T79" s="17">
        <v>0.21855362022588601</v>
      </c>
      <c r="U79" s="17">
        <v>0.14084880663815899</v>
      </c>
      <c r="V79" s="17">
        <v>0.14540693478456901</v>
      </c>
      <c r="W79" s="17">
        <v>0.143405160575511</v>
      </c>
      <c r="X79" s="17">
        <v>0.16947311274304599</v>
      </c>
      <c r="Y79" s="17">
        <v>9.6301230758682105E-2</v>
      </c>
      <c r="Z79" s="17"/>
      <c r="AA79" s="17">
        <v>0.157927507103378</v>
      </c>
      <c r="AB79" s="17">
        <v>0.18095140253019701</v>
      </c>
      <c r="AC79" s="17">
        <v>0.12817800945114599</v>
      </c>
      <c r="AD79" s="17">
        <v>0.12560334160768299</v>
      </c>
      <c r="AE79" s="17"/>
      <c r="AF79" s="17">
        <v>0.11617307572034</v>
      </c>
      <c r="AG79" s="17">
        <v>0.144497606395596</v>
      </c>
      <c r="AH79" s="17">
        <v>0.185516253311</v>
      </c>
      <c r="AI79" s="17">
        <v>0.191397990554001</v>
      </c>
      <c r="AJ79" s="17">
        <v>0.14555523167760501</v>
      </c>
      <c r="AK79" s="17">
        <v>0.19424437915812601</v>
      </c>
      <c r="AL79" s="17"/>
      <c r="AM79" s="17">
        <v>0.159258198266853</v>
      </c>
      <c r="AN79" s="17">
        <v>0.155890536745171</v>
      </c>
      <c r="AO79" s="17">
        <v>9.8500282011631898E-2</v>
      </c>
      <c r="AP79" s="17">
        <v>0.31071729648476598</v>
      </c>
      <c r="AQ79" s="17">
        <v>0.16111602523416799</v>
      </c>
      <c r="AR79" s="17"/>
      <c r="AS79" s="17">
        <v>0.136205603981401</v>
      </c>
      <c r="AT79" s="17">
        <v>0.17498185864726601</v>
      </c>
      <c r="AU79" s="17">
        <v>0.122622863096293</v>
      </c>
      <c r="AV79" s="17"/>
      <c r="AW79" s="17">
        <v>0.101004509269691</v>
      </c>
      <c r="AX79" s="17">
        <v>0.185117157190789</v>
      </c>
      <c r="AY79" s="17">
        <v>0.16362626678801701</v>
      </c>
      <c r="AZ79" s="17">
        <v>0.14294133445413201</v>
      </c>
      <c r="BA79" s="17">
        <v>0.10632703092312799</v>
      </c>
      <c r="BB79" s="17"/>
      <c r="BC79" s="17">
        <v>0.134742806431982</v>
      </c>
      <c r="BD79" s="17">
        <v>0.18419280810214</v>
      </c>
      <c r="BE79" s="17" t="s">
        <v>101</v>
      </c>
      <c r="BF79" s="17">
        <v>0.13528059901262299</v>
      </c>
      <c r="BG79" s="17">
        <v>9.8906717653232099E-2</v>
      </c>
      <c r="BH79" s="17">
        <v>0.14879654275642301</v>
      </c>
      <c r="BI79" s="17">
        <v>0.110323286593104</v>
      </c>
      <c r="BJ79" s="17"/>
      <c r="BK79" s="17">
        <v>0.104940250212524</v>
      </c>
      <c r="BL79" s="17">
        <v>0.12617412148896101</v>
      </c>
      <c r="BM79" s="17">
        <v>0.13769120154164</v>
      </c>
      <c r="BN79" s="17">
        <v>0.17628450269849899</v>
      </c>
      <c r="BO79" s="17">
        <v>0.11837595580445</v>
      </c>
      <c r="BP79" s="17">
        <v>0.16720932878563499</v>
      </c>
      <c r="BQ79" s="17">
        <v>0.23369474091245601</v>
      </c>
      <c r="BR79" s="17">
        <v>0.13881810835934999</v>
      </c>
      <c r="BS79" s="17"/>
      <c r="BT79" s="17">
        <v>0.13952584074201699</v>
      </c>
      <c r="BU79" s="17">
        <v>0.129736651250421</v>
      </c>
      <c r="BV79" s="17">
        <v>0.17093674784764101</v>
      </c>
      <c r="BW79" s="17"/>
      <c r="BX79" s="17">
        <v>0.13778015501881899</v>
      </c>
      <c r="BY79" s="17">
        <v>0.160763138427376</v>
      </c>
      <c r="BZ79" s="17"/>
      <c r="CA79" s="17">
        <v>0.114889580916661</v>
      </c>
      <c r="CB79" s="17">
        <v>0.170349892538639</v>
      </c>
      <c r="CC79" s="17">
        <v>0.190053895477448</v>
      </c>
      <c r="CD79" s="17">
        <v>0.106363298685692</v>
      </c>
      <c r="CE79" s="17">
        <v>0.12840169970753401</v>
      </c>
    </row>
    <row r="80" spans="2:83" x14ac:dyDescent="0.35">
      <c r="B80" t="s">
        <v>113</v>
      </c>
      <c r="C80" s="17">
        <v>3.8080154208424401E-2</v>
      </c>
      <c r="D80" s="17">
        <v>3.6479474676646299E-2</v>
      </c>
      <c r="E80" s="17">
        <v>4.0064780819085703E-2</v>
      </c>
      <c r="F80" s="17"/>
      <c r="G80" s="17">
        <v>3.0310108445608601E-2</v>
      </c>
      <c r="H80" s="17">
        <v>3.1466247003326397E-2</v>
      </c>
      <c r="I80" s="17">
        <v>4.4453208358495401E-2</v>
      </c>
      <c r="J80" s="17">
        <v>3.69797224801185E-2</v>
      </c>
      <c r="K80" s="17">
        <v>5.2164383631827398E-2</v>
      </c>
      <c r="L80" s="17">
        <v>2.9803762629364801E-2</v>
      </c>
      <c r="M80" s="17"/>
      <c r="N80" s="17">
        <v>3.7151343649014901E-2</v>
      </c>
      <c r="O80" s="17">
        <v>3.4086138275536401E-2</v>
      </c>
      <c r="P80" s="17">
        <v>0</v>
      </c>
      <c r="Q80" s="17">
        <v>6.2277839835143102E-2</v>
      </c>
      <c r="R80" s="17">
        <v>3.09046026700254E-2</v>
      </c>
      <c r="S80" s="17">
        <v>2.9832984964664199E-2</v>
      </c>
      <c r="T80" s="17">
        <v>3.2430517317913798E-2</v>
      </c>
      <c r="U80" s="17">
        <v>7.8927680354391405E-2</v>
      </c>
      <c r="V80" s="17">
        <v>3.1361547048789198E-2</v>
      </c>
      <c r="W80" s="17">
        <v>4.1437029421466001E-2</v>
      </c>
      <c r="X80" s="17">
        <v>6.4064753285138706E-2</v>
      </c>
      <c r="Y80" s="17">
        <v>5.0073745733789997E-2</v>
      </c>
      <c r="Z80" s="17"/>
      <c r="AA80" s="17">
        <v>2.9971526572414701E-2</v>
      </c>
      <c r="AB80" s="17">
        <v>3.3141844317507302E-2</v>
      </c>
      <c r="AC80" s="17">
        <v>3.0537546271180101E-2</v>
      </c>
      <c r="AD80" s="17">
        <v>6.6639796994706194E-2</v>
      </c>
      <c r="AE80" s="17"/>
      <c r="AF80" s="17">
        <v>3.3112222403650998E-2</v>
      </c>
      <c r="AG80" s="17">
        <v>3.2400573707690797E-2</v>
      </c>
      <c r="AH80" s="17">
        <v>7.8862879387564505E-2</v>
      </c>
      <c r="AI80" s="17">
        <v>2.63835274043745E-2</v>
      </c>
      <c r="AJ80" s="17">
        <v>3.0468693912035799E-2</v>
      </c>
      <c r="AK80" s="17">
        <v>4.8053159506448902E-2</v>
      </c>
      <c r="AL80" s="17"/>
      <c r="AM80" s="17">
        <v>3.2890833069901301E-2</v>
      </c>
      <c r="AN80" s="17">
        <v>1.7693711316596399E-2</v>
      </c>
      <c r="AO80" s="17">
        <v>6.0138372374904603E-2</v>
      </c>
      <c r="AP80" s="17">
        <v>8.3569185354678194E-2</v>
      </c>
      <c r="AQ80" s="17">
        <v>5.8578659876162703E-2</v>
      </c>
      <c r="AR80" s="17"/>
      <c r="AS80" s="17">
        <v>2.8451310866389301E-2</v>
      </c>
      <c r="AT80" s="17">
        <v>1.8367624601167899E-2</v>
      </c>
      <c r="AU80" s="17">
        <v>6.8004216944041407E-2</v>
      </c>
      <c r="AV80" s="17"/>
      <c r="AW80" s="17">
        <v>4.9645402609012901E-2</v>
      </c>
      <c r="AX80" s="17">
        <v>3.9398619700580798E-2</v>
      </c>
      <c r="AY80" s="17">
        <v>3.3133768012479102E-2</v>
      </c>
      <c r="AZ80" s="17">
        <v>2.6865483751520199E-2</v>
      </c>
      <c r="BA80" s="17">
        <v>7.3918086218217702E-2</v>
      </c>
      <c r="BB80" s="17"/>
      <c r="BC80" s="17">
        <v>2.8245914440680201E-2</v>
      </c>
      <c r="BD80" s="17">
        <v>3.3824119418028098E-2</v>
      </c>
      <c r="BE80" s="17" t="s">
        <v>101</v>
      </c>
      <c r="BF80" s="17">
        <v>3.04687305144382E-2</v>
      </c>
      <c r="BG80" s="17">
        <v>5.55239116669888E-2</v>
      </c>
      <c r="BH80" s="17">
        <v>3.7937247631104502E-2</v>
      </c>
      <c r="BI80" s="17">
        <v>7.6859441774548301E-2</v>
      </c>
      <c r="BJ80" s="17"/>
      <c r="BK80" s="17">
        <v>4.45953069138822E-2</v>
      </c>
      <c r="BL80" s="17">
        <v>5.0845802637427398E-2</v>
      </c>
      <c r="BM80" s="17">
        <v>4.67349026411343E-2</v>
      </c>
      <c r="BN80" s="17">
        <v>3.3872218234246902E-2</v>
      </c>
      <c r="BO80" s="17">
        <v>5.4231894804595698E-2</v>
      </c>
      <c r="BP80" s="17">
        <v>0</v>
      </c>
      <c r="BQ80" s="17">
        <v>9.9784385587972802E-3</v>
      </c>
      <c r="BR80" s="17">
        <v>1.30190203135715E-2</v>
      </c>
      <c r="BS80" s="17"/>
      <c r="BT80" s="17">
        <v>1.9609742363412799E-2</v>
      </c>
      <c r="BU80" s="17">
        <v>3.6167700775441403E-2</v>
      </c>
      <c r="BV80" s="17">
        <v>5.6795062574057698E-2</v>
      </c>
      <c r="BW80" s="17"/>
      <c r="BX80" s="17">
        <v>3.4899128012718501E-2</v>
      </c>
      <c r="BY80" s="17">
        <v>4.06356775638426E-2</v>
      </c>
      <c r="BZ80" s="17"/>
      <c r="CA80" s="17">
        <v>0</v>
      </c>
      <c r="CB80" s="17">
        <v>2.5313390159205699E-2</v>
      </c>
      <c r="CC80" s="17">
        <v>3.6166230067127297E-2</v>
      </c>
      <c r="CD80" s="17">
        <v>1.04055587060951E-2</v>
      </c>
      <c r="CE80" s="17">
        <v>8.4004475994228098E-2</v>
      </c>
    </row>
    <row r="81" spans="2:83" x14ac:dyDescent="0.35">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row>
    <row r="82" spans="2:83" x14ac:dyDescent="0.35">
      <c r="B82" s="6" t="s">
        <v>155</v>
      </c>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row>
    <row r="83" spans="2:83" x14ac:dyDescent="0.35">
      <c r="B83" s="35" t="s">
        <v>270</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row>
    <row r="84" spans="2:83" x14ac:dyDescent="0.35">
      <c r="B84" t="s">
        <v>152</v>
      </c>
      <c r="C84" s="17">
        <v>0.47557999978368298</v>
      </c>
      <c r="D84" s="17">
        <v>0.49018034950994699</v>
      </c>
      <c r="E84" s="17">
        <v>0.45775845555133099</v>
      </c>
      <c r="F84" s="17"/>
      <c r="G84" s="17">
        <v>0.36564800372955802</v>
      </c>
      <c r="H84" s="17">
        <v>0.37642731832602799</v>
      </c>
      <c r="I84" s="17">
        <v>0.35205610880066501</v>
      </c>
      <c r="J84" s="17">
        <v>0.59605793526491802</v>
      </c>
      <c r="K84" s="17">
        <v>0.70009746754029301</v>
      </c>
      <c r="L84" s="17">
        <v>0.72179927509564701</v>
      </c>
      <c r="M84" s="17"/>
      <c r="N84" s="17">
        <v>0.35204057708847197</v>
      </c>
      <c r="O84" s="17">
        <v>0.54850813651076102</v>
      </c>
      <c r="P84" s="17">
        <v>0.46460826505125202</v>
      </c>
      <c r="Q84" s="17">
        <v>0.57472233546692797</v>
      </c>
      <c r="R84" s="17">
        <v>0.484963916457329</v>
      </c>
      <c r="S84" s="17">
        <v>0.417789081579654</v>
      </c>
      <c r="T84" s="17">
        <v>0.48220969466469799</v>
      </c>
      <c r="U84" s="17">
        <v>0.52610762635248098</v>
      </c>
      <c r="V84" s="17">
        <v>0.41683842462612097</v>
      </c>
      <c r="W84" s="17">
        <v>0.51594500139672095</v>
      </c>
      <c r="X84" s="17">
        <v>0.53219362948812399</v>
      </c>
      <c r="Y84" s="17">
        <v>0.66623823962937601</v>
      </c>
      <c r="Z84" s="17"/>
      <c r="AA84" s="17">
        <v>0.37675286749597098</v>
      </c>
      <c r="AB84" s="17">
        <v>0.47985326943067202</v>
      </c>
      <c r="AC84" s="17">
        <v>0.52032483057160706</v>
      </c>
      <c r="AD84" s="17">
        <v>0.56487944478311902</v>
      </c>
      <c r="AE84" s="17"/>
      <c r="AF84" s="17">
        <v>0.33880343336086899</v>
      </c>
      <c r="AG84" s="17">
        <v>0.54287038492815698</v>
      </c>
      <c r="AH84" s="17">
        <v>0.47196927875580402</v>
      </c>
      <c r="AI84" s="17">
        <v>0.51492890434856797</v>
      </c>
      <c r="AJ84" s="17">
        <v>0.60280643509370202</v>
      </c>
      <c r="AK84" s="17">
        <v>0.47230502389366702</v>
      </c>
      <c r="AL84" s="17"/>
      <c r="AM84" s="17">
        <v>0.50410583109558404</v>
      </c>
      <c r="AN84" s="17">
        <v>0.39209891371384697</v>
      </c>
      <c r="AO84" s="17">
        <v>0.53077062381379303</v>
      </c>
      <c r="AP84" s="17">
        <v>0.63874678965485099</v>
      </c>
      <c r="AQ84" s="17">
        <v>0.556655780984604</v>
      </c>
      <c r="AR84" s="17"/>
      <c r="AS84" s="17">
        <v>0.50805794233308899</v>
      </c>
      <c r="AT84" s="17">
        <v>0.40101477931247298</v>
      </c>
      <c r="AU84" s="17">
        <v>0.49746169680451002</v>
      </c>
      <c r="AV84" s="17"/>
      <c r="AW84" s="17">
        <v>0.65588825398900896</v>
      </c>
      <c r="AX84" s="17">
        <v>0.47605542403302897</v>
      </c>
      <c r="AY84" s="17">
        <v>0.40661804294630299</v>
      </c>
      <c r="AZ84" s="17">
        <v>0.353753859961211</v>
      </c>
      <c r="BA84" s="17">
        <v>0.36017436212453202</v>
      </c>
      <c r="BB84" s="17"/>
      <c r="BC84" s="17">
        <v>0.519510843367608</v>
      </c>
      <c r="BD84" s="17">
        <v>0.44301039038969098</v>
      </c>
      <c r="BE84" s="17" t="s">
        <v>101</v>
      </c>
      <c r="BF84" s="17">
        <v>0.55614967423247097</v>
      </c>
      <c r="BG84" s="17">
        <v>0.49151920408864402</v>
      </c>
      <c r="BH84" s="17">
        <v>0.42147074889950997</v>
      </c>
      <c r="BI84" s="17">
        <v>0.58724338638079099</v>
      </c>
      <c r="BJ84" s="17"/>
      <c r="BK84" s="17">
        <v>0.44638107882733302</v>
      </c>
      <c r="BL84" s="17">
        <v>0.51970696463997001</v>
      </c>
      <c r="BM84" s="17">
        <v>0.508052312198644</v>
      </c>
      <c r="BN84" s="17">
        <v>0.51290924531630799</v>
      </c>
      <c r="BO84" s="17">
        <v>0.398959766036797</v>
      </c>
      <c r="BP84" s="17">
        <v>0.440558464469476</v>
      </c>
      <c r="BQ84" s="17">
        <v>0.50168973767191105</v>
      </c>
      <c r="BR84" s="17">
        <v>0.38170134166869102</v>
      </c>
      <c r="BS84" s="17"/>
      <c r="BT84" s="17">
        <v>0.36937982452753099</v>
      </c>
      <c r="BU84" s="17">
        <v>0.746923392156569</v>
      </c>
      <c r="BV84" s="17">
        <v>0.491364068613931</v>
      </c>
      <c r="BW84" s="17"/>
      <c r="BX84" s="17">
        <v>0.38564365482844398</v>
      </c>
      <c r="BY84" s="17">
        <v>0.52878162353784797</v>
      </c>
      <c r="BZ84" s="17"/>
      <c r="CA84" s="17">
        <v>0.242111178488676</v>
      </c>
      <c r="CB84" s="17">
        <v>0.40674630932494898</v>
      </c>
      <c r="CC84" s="17">
        <v>0.475529537025071</v>
      </c>
      <c r="CD84" s="17">
        <v>0.49024975656964398</v>
      </c>
      <c r="CE84" s="17">
        <v>0.577218153975259</v>
      </c>
    </row>
    <row r="85" spans="2:83" x14ac:dyDescent="0.35">
      <c r="B85" t="s">
        <v>153</v>
      </c>
      <c r="C85" s="17">
        <v>0.40823525631766699</v>
      </c>
      <c r="D85" s="17">
        <v>0.39055336154458598</v>
      </c>
      <c r="E85" s="17">
        <v>0.42830560579690502</v>
      </c>
      <c r="F85" s="17"/>
      <c r="G85" s="17">
        <v>0.54256864764139101</v>
      </c>
      <c r="H85" s="17">
        <v>0.47805984574832799</v>
      </c>
      <c r="I85" s="17">
        <v>0.47908853787005301</v>
      </c>
      <c r="J85" s="17">
        <v>0.33470112222968501</v>
      </c>
      <c r="K85" s="17">
        <v>0.21954499202562899</v>
      </c>
      <c r="L85" s="17">
        <v>0.15929999307127099</v>
      </c>
      <c r="M85" s="17"/>
      <c r="N85" s="17">
        <v>0.46641045665460101</v>
      </c>
      <c r="O85" s="17">
        <v>0.36018997443884998</v>
      </c>
      <c r="P85" s="17">
        <v>0.40289009972881201</v>
      </c>
      <c r="Q85" s="17">
        <v>0.32460422254044502</v>
      </c>
      <c r="R85" s="17">
        <v>0.44397212065033798</v>
      </c>
      <c r="S85" s="17">
        <v>0.500095857295355</v>
      </c>
      <c r="T85" s="17">
        <v>0.36504930464752899</v>
      </c>
      <c r="U85" s="17">
        <v>0.38275097011541598</v>
      </c>
      <c r="V85" s="17">
        <v>0.51149340911302998</v>
      </c>
      <c r="W85" s="17">
        <v>0.38457131025044999</v>
      </c>
      <c r="X85" s="17">
        <v>0.34584726608339</v>
      </c>
      <c r="Y85" s="17">
        <v>0.152800459298955</v>
      </c>
      <c r="Z85" s="17"/>
      <c r="AA85" s="17">
        <v>0.43969307363501298</v>
      </c>
      <c r="AB85" s="17">
        <v>0.40527475549588898</v>
      </c>
      <c r="AC85" s="17">
        <v>0.393217399043223</v>
      </c>
      <c r="AD85" s="17">
        <v>0.38311536080598002</v>
      </c>
      <c r="AE85" s="17"/>
      <c r="AF85" s="17">
        <v>0.482765941245269</v>
      </c>
      <c r="AG85" s="17">
        <v>0.35700052843270902</v>
      </c>
      <c r="AH85" s="17">
        <v>0.45181208332418199</v>
      </c>
      <c r="AI85" s="17">
        <v>0.40146781380728802</v>
      </c>
      <c r="AJ85" s="17">
        <v>0.30363508683384899</v>
      </c>
      <c r="AK85" s="17">
        <v>0.40828485266072401</v>
      </c>
      <c r="AL85" s="17"/>
      <c r="AM85" s="17">
        <v>0.408003548419067</v>
      </c>
      <c r="AN85" s="17">
        <v>0.46221821662798801</v>
      </c>
      <c r="AO85" s="17">
        <v>0.34460452070563602</v>
      </c>
      <c r="AP85" s="17">
        <v>0.18793137078132499</v>
      </c>
      <c r="AQ85" s="17">
        <v>0.36251005146331999</v>
      </c>
      <c r="AR85" s="17"/>
      <c r="AS85" s="17">
        <v>0.41504514871196702</v>
      </c>
      <c r="AT85" s="17">
        <v>0.45675007374403798</v>
      </c>
      <c r="AU85" s="17">
        <v>0.34138946147315502</v>
      </c>
      <c r="AV85" s="17"/>
      <c r="AW85" s="17">
        <v>0.31381512291753499</v>
      </c>
      <c r="AX85" s="17">
        <v>0.42931324907561402</v>
      </c>
      <c r="AY85" s="17">
        <v>0.43821594191962898</v>
      </c>
      <c r="AZ85" s="17">
        <v>0.470240024115676</v>
      </c>
      <c r="BA85" s="17">
        <v>0.27816532627287799</v>
      </c>
      <c r="BB85" s="17"/>
      <c r="BC85" s="17">
        <v>0.32617940358485298</v>
      </c>
      <c r="BD85" s="17">
        <v>0.46024533066787998</v>
      </c>
      <c r="BE85" s="17" t="s">
        <v>101</v>
      </c>
      <c r="BF85" s="17">
        <v>0.33615174991208402</v>
      </c>
      <c r="BG85" s="17">
        <v>0.40545796200478501</v>
      </c>
      <c r="BH85" s="17">
        <v>0.48053792241012699</v>
      </c>
      <c r="BI85" s="17">
        <v>0.33713204294784499</v>
      </c>
      <c r="BJ85" s="17"/>
      <c r="BK85" s="17">
        <v>0.47466714352803102</v>
      </c>
      <c r="BL85" s="17">
        <v>0.36180990942582297</v>
      </c>
      <c r="BM85" s="17">
        <v>0.43011059058113399</v>
      </c>
      <c r="BN85" s="17">
        <v>0.37902824512254701</v>
      </c>
      <c r="BO85" s="17">
        <v>0.50141945664864795</v>
      </c>
      <c r="BP85" s="17">
        <v>0.40976169283488201</v>
      </c>
      <c r="BQ85" s="17">
        <v>0.39876257634891399</v>
      </c>
      <c r="BR85" s="17">
        <v>0.350047879334346</v>
      </c>
      <c r="BS85" s="17"/>
      <c r="BT85" s="17">
        <v>0.46739006456895399</v>
      </c>
      <c r="BU85" s="17">
        <v>0.193422160192702</v>
      </c>
      <c r="BV85" s="17">
        <v>0.41903978431087902</v>
      </c>
      <c r="BW85" s="17"/>
      <c r="BX85" s="17">
        <v>0.45511166842550999</v>
      </c>
      <c r="BY85" s="17">
        <v>0.37875097432485999</v>
      </c>
      <c r="BZ85" s="17"/>
      <c r="CA85" s="17">
        <v>0.34986541812252497</v>
      </c>
      <c r="CB85" s="17">
        <v>0.43392607984581499</v>
      </c>
      <c r="CC85" s="17">
        <v>0.42357240228939902</v>
      </c>
      <c r="CD85" s="17">
        <v>0.401988495371226</v>
      </c>
      <c r="CE85" s="17">
        <v>0.38355661621890702</v>
      </c>
    </row>
    <row r="86" spans="2:83" x14ac:dyDescent="0.35">
      <c r="B86" t="s">
        <v>154</v>
      </c>
      <c r="C86" s="17">
        <v>0.11618474389864999</v>
      </c>
      <c r="D86" s="17">
        <v>0.11926628894546699</v>
      </c>
      <c r="E86" s="17">
        <v>0.113935938651764</v>
      </c>
      <c r="F86" s="17"/>
      <c r="G86" s="17">
        <v>9.1783348629051006E-2</v>
      </c>
      <c r="H86" s="17">
        <v>0.14551283592564401</v>
      </c>
      <c r="I86" s="17">
        <v>0.168855353329282</v>
      </c>
      <c r="J86" s="17">
        <v>6.9240942505396905E-2</v>
      </c>
      <c r="K86" s="17">
        <v>8.0357540434077293E-2</v>
      </c>
      <c r="L86" s="17">
        <v>0.118900731833082</v>
      </c>
      <c r="M86" s="17"/>
      <c r="N86" s="17">
        <v>0.18154896625692701</v>
      </c>
      <c r="O86" s="17">
        <v>9.1301889050389495E-2</v>
      </c>
      <c r="P86" s="17">
        <v>0.13250163521993599</v>
      </c>
      <c r="Q86" s="17">
        <v>0.100673441992628</v>
      </c>
      <c r="R86" s="17">
        <v>7.1063962892332605E-2</v>
      </c>
      <c r="S86" s="17">
        <v>8.2115061124990396E-2</v>
      </c>
      <c r="T86" s="17">
        <v>0.15274100068777299</v>
      </c>
      <c r="U86" s="17">
        <v>9.1141403532102594E-2</v>
      </c>
      <c r="V86" s="17">
        <v>7.1668166260848598E-2</v>
      </c>
      <c r="W86" s="17">
        <v>9.94836883528291E-2</v>
      </c>
      <c r="X86" s="17">
        <v>0.121959104428486</v>
      </c>
      <c r="Y86" s="17">
        <v>0.180961301071669</v>
      </c>
      <c r="Z86" s="17"/>
      <c r="AA86" s="17">
        <v>0.18355405886901499</v>
      </c>
      <c r="AB86" s="17">
        <v>0.11487197507343901</v>
      </c>
      <c r="AC86" s="17">
        <v>8.6457770385169705E-2</v>
      </c>
      <c r="AD86" s="17">
        <v>5.2005194410901297E-2</v>
      </c>
      <c r="AE86" s="17"/>
      <c r="AF86" s="17">
        <v>0.17843062539386201</v>
      </c>
      <c r="AG86" s="17">
        <v>0.100129086639135</v>
      </c>
      <c r="AH86" s="17">
        <v>7.6218637920014196E-2</v>
      </c>
      <c r="AI86" s="17">
        <v>8.36032818441442E-2</v>
      </c>
      <c r="AJ86" s="17">
        <v>9.3558478072448603E-2</v>
      </c>
      <c r="AK86" s="17">
        <v>0.11941012344561</v>
      </c>
      <c r="AL86" s="17"/>
      <c r="AM86" s="17">
        <v>8.7890620485349305E-2</v>
      </c>
      <c r="AN86" s="17">
        <v>0.14568286965816499</v>
      </c>
      <c r="AO86" s="17">
        <v>0.12462485548057101</v>
      </c>
      <c r="AP86" s="17">
        <v>0.17332183956382399</v>
      </c>
      <c r="AQ86" s="17">
        <v>8.0834167552076105E-2</v>
      </c>
      <c r="AR86" s="17"/>
      <c r="AS86" s="17">
        <v>7.6896908954943902E-2</v>
      </c>
      <c r="AT86" s="17">
        <v>0.14223514694348899</v>
      </c>
      <c r="AU86" s="17">
        <v>0.16114884172233501</v>
      </c>
      <c r="AV86" s="17"/>
      <c r="AW86" s="17">
        <v>3.0296623093456002E-2</v>
      </c>
      <c r="AX86" s="17">
        <v>9.4631326891356699E-2</v>
      </c>
      <c r="AY86" s="17">
        <v>0.155166015134068</v>
      </c>
      <c r="AZ86" s="17">
        <v>0.17600611592311299</v>
      </c>
      <c r="BA86" s="17">
        <v>0.36166031160258899</v>
      </c>
      <c r="BB86" s="17"/>
      <c r="BC86" s="17">
        <v>0.15430975304753899</v>
      </c>
      <c r="BD86" s="17">
        <v>9.6744278942428902E-2</v>
      </c>
      <c r="BE86" s="17" t="s">
        <v>101</v>
      </c>
      <c r="BF86" s="17">
        <v>0.107698575855446</v>
      </c>
      <c r="BG86" s="17">
        <v>0.10302283390657101</v>
      </c>
      <c r="BH86" s="17">
        <v>9.7991328690363394E-2</v>
      </c>
      <c r="BI86" s="17">
        <v>7.5624570671364202E-2</v>
      </c>
      <c r="BJ86" s="17"/>
      <c r="BK86" s="17">
        <v>7.8951777644636401E-2</v>
      </c>
      <c r="BL86" s="17">
        <v>0.118483125934207</v>
      </c>
      <c r="BM86" s="17">
        <v>6.18370972202218E-2</v>
      </c>
      <c r="BN86" s="17">
        <v>0.10806250956114501</v>
      </c>
      <c r="BO86" s="17">
        <v>9.96207773145555E-2</v>
      </c>
      <c r="BP86" s="17">
        <v>0.149679842695643</v>
      </c>
      <c r="BQ86" s="17">
        <v>9.9547685979175002E-2</v>
      </c>
      <c r="BR86" s="17">
        <v>0.26825077899696298</v>
      </c>
      <c r="BS86" s="17"/>
      <c r="BT86" s="17">
        <v>0.163230110903515</v>
      </c>
      <c r="BU86" s="17">
        <v>5.9654447650728797E-2</v>
      </c>
      <c r="BV86" s="17">
        <v>8.9596147075189703E-2</v>
      </c>
      <c r="BW86" s="17"/>
      <c r="BX86" s="17">
        <v>0.159244676746047</v>
      </c>
      <c r="BY86" s="17">
        <v>9.2467402137291793E-2</v>
      </c>
      <c r="BZ86" s="17"/>
      <c r="CA86" s="17">
        <v>0.408023403388799</v>
      </c>
      <c r="CB86" s="17">
        <v>0.15932761082923599</v>
      </c>
      <c r="CC86" s="17">
        <v>0.10089806068552901</v>
      </c>
      <c r="CD86" s="17">
        <v>0.10776174805913</v>
      </c>
      <c r="CE86" s="17">
        <v>3.92252298058339E-2</v>
      </c>
    </row>
    <row r="87" spans="2:83" x14ac:dyDescent="0.3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row>
    <row r="88" spans="2:83" x14ac:dyDescent="0.35">
      <c r="B88" s="6" t="s">
        <v>167</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row>
    <row r="89" spans="2:83" x14ac:dyDescent="0.35">
      <c r="B89" s="35" t="s">
        <v>353</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row>
    <row r="90" spans="2:83" x14ac:dyDescent="0.35">
      <c r="B90" t="s">
        <v>156</v>
      </c>
      <c r="C90" s="17">
        <v>0.25242788592173099</v>
      </c>
      <c r="D90" s="17">
        <v>0.233030760100715</v>
      </c>
      <c r="E90" s="17">
        <v>0.27113730865511898</v>
      </c>
      <c r="F90" s="17"/>
      <c r="G90" s="17">
        <v>0.20232782591928</v>
      </c>
      <c r="H90" s="17">
        <v>0.29715336251781099</v>
      </c>
      <c r="I90" s="17">
        <v>0.296147957736073</v>
      </c>
      <c r="J90" s="17">
        <v>0.25330517737476699</v>
      </c>
      <c r="K90" s="17">
        <v>0.21025025047795901</v>
      </c>
      <c r="L90" s="17">
        <v>0.123556731267637</v>
      </c>
      <c r="M90" s="17"/>
      <c r="N90" s="17">
        <v>0.27326376527364199</v>
      </c>
      <c r="O90" s="17">
        <v>0.263258938920026</v>
      </c>
      <c r="P90" s="17">
        <v>0.26627091650694701</v>
      </c>
      <c r="Q90" s="17">
        <v>0.23694049966626801</v>
      </c>
      <c r="R90" s="17">
        <v>0.231939490484185</v>
      </c>
      <c r="S90" s="17">
        <v>0.26111952891233398</v>
      </c>
      <c r="T90" s="17">
        <v>0.28299382558696101</v>
      </c>
      <c r="U90" s="17">
        <v>0.26378307181474803</v>
      </c>
      <c r="V90" s="17">
        <v>0.21053850642962399</v>
      </c>
      <c r="W90" s="17">
        <v>0.225838863017813</v>
      </c>
      <c r="X90" s="17">
        <v>0.295235089962118</v>
      </c>
      <c r="Y90" s="17">
        <v>0.19060658582498799</v>
      </c>
      <c r="Z90" s="17"/>
      <c r="AA90" s="17">
        <v>0.25846563936801098</v>
      </c>
      <c r="AB90" s="17">
        <v>0.269385748431616</v>
      </c>
      <c r="AC90" s="17">
        <v>0.21640792623197</v>
      </c>
      <c r="AD90" s="17">
        <v>0.26231071349345397</v>
      </c>
      <c r="AE90" s="17"/>
      <c r="AF90" s="17">
        <v>0.31267971822269203</v>
      </c>
      <c r="AG90" s="17">
        <v>0.208528410817264</v>
      </c>
      <c r="AH90" s="17">
        <v>0.273992093264398</v>
      </c>
      <c r="AI90" s="17">
        <v>0.24130806025597701</v>
      </c>
      <c r="AJ90" s="17">
        <v>0.22744201694091801</v>
      </c>
      <c r="AK90" s="17">
        <v>0.211652677036308</v>
      </c>
      <c r="AL90" s="17"/>
      <c r="AM90" s="17">
        <v>0.27162511831255298</v>
      </c>
      <c r="AN90" s="17">
        <v>0.27317229115292202</v>
      </c>
      <c r="AO90" s="17">
        <v>0.16625206438295001</v>
      </c>
      <c r="AP90" s="17">
        <v>0.21017401154767301</v>
      </c>
      <c r="AQ90" s="17">
        <v>0.23318927254244301</v>
      </c>
      <c r="AR90" s="17"/>
      <c r="AS90" s="17">
        <v>0.26222982823088198</v>
      </c>
      <c r="AT90" s="17">
        <v>0.27503292349458902</v>
      </c>
      <c r="AU90" s="17">
        <v>0.22289494028092399</v>
      </c>
      <c r="AV90" s="17"/>
      <c r="AW90" s="17">
        <v>0.22028945279553899</v>
      </c>
      <c r="AX90" s="17">
        <v>0.251751506496595</v>
      </c>
      <c r="AY90" s="17">
        <v>0.28300109463492001</v>
      </c>
      <c r="AZ90" s="17">
        <v>0.279625245670724</v>
      </c>
      <c r="BA90" s="17">
        <v>9.0250846237185406E-2</v>
      </c>
      <c r="BB90" s="17"/>
      <c r="BC90" s="17">
        <v>0.17122725110199799</v>
      </c>
      <c r="BD90" s="17">
        <v>0.29315538485444298</v>
      </c>
      <c r="BE90" s="17" t="s">
        <v>101</v>
      </c>
      <c r="BF90" s="17">
        <v>0.157594514430445</v>
      </c>
      <c r="BG90" s="17">
        <v>0.26529227865118998</v>
      </c>
      <c r="BH90" s="17">
        <v>0.33345292784846398</v>
      </c>
      <c r="BI90" s="17">
        <v>0.27738869366927199</v>
      </c>
      <c r="BJ90" s="17"/>
      <c r="BK90" s="17">
        <v>0.17106181421417499</v>
      </c>
      <c r="BL90" s="17">
        <v>0.29428362828003801</v>
      </c>
      <c r="BM90" s="17">
        <v>0.297786695160285</v>
      </c>
      <c r="BN90" s="17">
        <v>0.216667606064948</v>
      </c>
      <c r="BO90" s="17">
        <v>0.30816133731941298</v>
      </c>
      <c r="BP90" s="17">
        <v>0.20597371108679499</v>
      </c>
      <c r="BQ90" s="17">
        <v>0.18886166347133099</v>
      </c>
      <c r="BR90" s="17">
        <v>0.20492358935069399</v>
      </c>
      <c r="BS90" s="17"/>
      <c r="BT90" s="17">
        <v>0.261661944056781</v>
      </c>
      <c r="BU90" s="17">
        <v>0.191383538078958</v>
      </c>
      <c r="BV90" s="17">
        <v>0.26618254373516997</v>
      </c>
      <c r="BW90" s="17"/>
      <c r="BX90" s="17">
        <v>0.28932958230394501</v>
      </c>
      <c r="BY90" s="17">
        <v>0.23550476040089999</v>
      </c>
      <c r="BZ90" s="17"/>
      <c r="CA90" s="17">
        <v>0.26830629100785303</v>
      </c>
      <c r="CB90" s="17">
        <v>0.24806136692738601</v>
      </c>
      <c r="CC90" s="17">
        <v>0.26083540552009599</v>
      </c>
      <c r="CD90" s="17">
        <v>0.22020372193978699</v>
      </c>
      <c r="CE90" s="17">
        <v>0.26467974399670802</v>
      </c>
    </row>
    <row r="91" spans="2:83" x14ac:dyDescent="0.35">
      <c r="B91" t="s">
        <v>157</v>
      </c>
      <c r="C91" s="17">
        <v>0.23831885473435899</v>
      </c>
      <c r="D91" s="17">
        <v>0.19652237800478001</v>
      </c>
      <c r="E91" s="17">
        <v>0.27457506023369699</v>
      </c>
      <c r="F91" s="17"/>
      <c r="G91" s="17">
        <v>0.25182563848804701</v>
      </c>
      <c r="H91" s="17">
        <v>0.24001924643741199</v>
      </c>
      <c r="I91" s="17">
        <v>0.27096222175865098</v>
      </c>
      <c r="J91" s="17">
        <v>0.26298929767936402</v>
      </c>
      <c r="K91" s="17">
        <v>0.16344956899285301</v>
      </c>
      <c r="L91" s="17">
        <v>0.136704123555734</v>
      </c>
      <c r="M91" s="17"/>
      <c r="N91" s="17">
        <v>0.18927345965391301</v>
      </c>
      <c r="O91" s="17">
        <v>0.24782351354413101</v>
      </c>
      <c r="P91" s="17">
        <v>0.22908322236577</v>
      </c>
      <c r="Q91" s="17">
        <v>0.24121973587547399</v>
      </c>
      <c r="R91" s="17">
        <v>0.21196471365304501</v>
      </c>
      <c r="S91" s="17">
        <v>0.20876277615861999</v>
      </c>
      <c r="T91" s="17">
        <v>0.34800196842189701</v>
      </c>
      <c r="U91" s="17">
        <v>0.24395981904407299</v>
      </c>
      <c r="V91" s="17">
        <v>0.196933601041717</v>
      </c>
      <c r="W91" s="17">
        <v>0.33206596957998702</v>
      </c>
      <c r="X91" s="17">
        <v>0.22104640086471899</v>
      </c>
      <c r="Y91" s="17">
        <v>0.284181699060432</v>
      </c>
      <c r="Z91" s="17"/>
      <c r="AA91" s="17">
        <v>0.22642222557587</v>
      </c>
      <c r="AB91" s="17">
        <v>0.24443453623807601</v>
      </c>
      <c r="AC91" s="17">
        <v>0.234975077804703</v>
      </c>
      <c r="AD91" s="17">
        <v>0.249078382426556</v>
      </c>
      <c r="AE91" s="17"/>
      <c r="AF91" s="17">
        <v>0.22431494917031999</v>
      </c>
      <c r="AG91" s="17">
        <v>0.21463248134942101</v>
      </c>
      <c r="AH91" s="17">
        <v>0.272460095536397</v>
      </c>
      <c r="AI91" s="17">
        <v>0.24382872648680901</v>
      </c>
      <c r="AJ91" s="17">
        <v>0.28398815031480201</v>
      </c>
      <c r="AK91" s="17">
        <v>0.238712944494131</v>
      </c>
      <c r="AL91" s="17"/>
      <c r="AM91" s="17">
        <v>0.22080384323480801</v>
      </c>
      <c r="AN91" s="17">
        <v>0.276006042890521</v>
      </c>
      <c r="AO91" s="17">
        <v>0.16557072037804901</v>
      </c>
      <c r="AP91" s="17">
        <v>0.44605231533388701</v>
      </c>
      <c r="AQ91" s="17">
        <v>0.21425530142312799</v>
      </c>
      <c r="AR91" s="17"/>
      <c r="AS91" s="17">
        <v>0.21975758895633599</v>
      </c>
      <c r="AT91" s="17">
        <v>0.27030851012850698</v>
      </c>
      <c r="AU91" s="17">
        <v>0.142917455883184</v>
      </c>
      <c r="AV91" s="17"/>
      <c r="AW91" s="17">
        <v>0.23875046367400901</v>
      </c>
      <c r="AX91" s="17">
        <v>0.25445339614718698</v>
      </c>
      <c r="AY91" s="17">
        <v>0.230089959522886</v>
      </c>
      <c r="AZ91" s="17">
        <v>0.244016335960068</v>
      </c>
      <c r="BA91" s="17">
        <v>3.2257328570545397E-2</v>
      </c>
      <c r="BB91" s="17"/>
      <c r="BC91" s="17">
        <v>0.141584781833583</v>
      </c>
      <c r="BD91" s="17">
        <v>0.28954510465377498</v>
      </c>
      <c r="BE91" s="17" t="s">
        <v>101</v>
      </c>
      <c r="BF91" s="17">
        <v>0.31046457031616598</v>
      </c>
      <c r="BG91" s="17">
        <v>0.20322081003956799</v>
      </c>
      <c r="BH91" s="17">
        <v>0.27244513027214601</v>
      </c>
      <c r="BI91" s="17">
        <v>0.237145618489258</v>
      </c>
      <c r="BJ91" s="17"/>
      <c r="BK91" s="17">
        <v>0.163160007261231</v>
      </c>
      <c r="BL91" s="17">
        <v>0.25830268608773399</v>
      </c>
      <c r="BM91" s="17">
        <v>0.28255001796081303</v>
      </c>
      <c r="BN91" s="17">
        <v>0.238694206161291</v>
      </c>
      <c r="BO91" s="17">
        <v>0.27256791674020903</v>
      </c>
      <c r="BP91" s="17">
        <v>0.21075835256612499</v>
      </c>
      <c r="BQ91" s="17">
        <v>0.213197316846723</v>
      </c>
      <c r="BR91" s="17">
        <v>0.133728354609887</v>
      </c>
      <c r="BS91" s="17"/>
      <c r="BT91" s="17">
        <v>0.27890866284043098</v>
      </c>
      <c r="BU91" s="17">
        <v>0.166842349138908</v>
      </c>
      <c r="BV91" s="17">
        <v>0.22586236852983799</v>
      </c>
      <c r="BW91" s="17"/>
      <c r="BX91" s="17">
        <v>0.25358176341975702</v>
      </c>
      <c r="BY91" s="17">
        <v>0.232018268856269</v>
      </c>
      <c r="BZ91" s="17"/>
      <c r="CA91" s="17">
        <v>0.17960474695217801</v>
      </c>
      <c r="CB91" s="17">
        <v>0.22286021614743601</v>
      </c>
      <c r="CC91" s="17">
        <v>0.26435774989640998</v>
      </c>
      <c r="CD91" s="17">
        <v>0.223161244415058</v>
      </c>
      <c r="CE91" s="17">
        <v>0.23873373388726801</v>
      </c>
    </row>
    <row r="92" spans="2:83" x14ac:dyDescent="0.35">
      <c r="B92" t="s">
        <v>158</v>
      </c>
      <c r="C92" s="17">
        <v>0.221611797418654</v>
      </c>
      <c r="D92" s="17">
        <v>0.23645338336264801</v>
      </c>
      <c r="E92" s="17">
        <v>0.208280144194809</v>
      </c>
      <c r="F92" s="17"/>
      <c r="G92" s="17">
        <v>0.125302419202485</v>
      </c>
      <c r="H92" s="17">
        <v>0.17465924488256901</v>
      </c>
      <c r="I92" s="17">
        <v>0.21474995214110401</v>
      </c>
      <c r="J92" s="17">
        <v>0.27214908637096702</v>
      </c>
      <c r="K92" s="17">
        <v>0.320680531560531</v>
      </c>
      <c r="L92" s="17">
        <v>0.25759123455391297</v>
      </c>
      <c r="M92" s="17"/>
      <c r="N92" s="17">
        <v>0.198226862377304</v>
      </c>
      <c r="O92" s="17">
        <v>0.25658112656620802</v>
      </c>
      <c r="P92" s="17">
        <v>0.260746313967258</v>
      </c>
      <c r="Q92" s="17">
        <v>0.19476226523179799</v>
      </c>
      <c r="R92" s="17">
        <v>0.21069801911186001</v>
      </c>
      <c r="S92" s="17">
        <v>0.19866099209787799</v>
      </c>
      <c r="T92" s="17">
        <v>0.236818966872024</v>
      </c>
      <c r="U92" s="17">
        <v>0.26884085759537402</v>
      </c>
      <c r="V92" s="17">
        <v>0.153549490834334</v>
      </c>
      <c r="W92" s="17">
        <v>0.27841563051398799</v>
      </c>
      <c r="X92" s="17">
        <v>0.26510436786637098</v>
      </c>
      <c r="Y92" s="17">
        <v>0.212481393281026</v>
      </c>
      <c r="Z92" s="17"/>
      <c r="AA92" s="17">
        <v>0.27330676271134802</v>
      </c>
      <c r="AB92" s="17">
        <v>0.195424912708727</v>
      </c>
      <c r="AC92" s="17">
        <v>0.16393263649754999</v>
      </c>
      <c r="AD92" s="17">
        <v>0.25722744327355901</v>
      </c>
      <c r="AE92" s="17"/>
      <c r="AF92" s="17">
        <v>0.18293316049342401</v>
      </c>
      <c r="AG92" s="17">
        <v>0.25062101816627103</v>
      </c>
      <c r="AH92" s="17">
        <v>0.20600162139432901</v>
      </c>
      <c r="AI92" s="17">
        <v>0.24020831664322601</v>
      </c>
      <c r="AJ92" s="17">
        <v>0.231304392444945</v>
      </c>
      <c r="AK92" s="17">
        <v>0.220934486148471</v>
      </c>
      <c r="AL92" s="17"/>
      <c r="AM92" s="17">
        <v>0.244481086345814</v>
      </c>
      <c r="AN92" s="17">
        <v>0.18626025493457901</v>
      </c>
      <c r="AO92" s="17">
        <v>0.29563685942708501</v>
      </c>
      <c r="AP92" s="17">
        <v>0.34851778351880802</v>
      </c>
      <c r="AQ92" s="17">
        <v>0.20914177879549101</v>
      </c>
      <c r="AR92" s="17"/>
      <c r="AS92" s="17">
        <v>0.23522594003556299</v>
      </c>
      <c r="AT92" s="17">
        <v>0.19251355552791599</v>
      </c>
      <c r="AU92" s="17">
        <v>0.24934783762156101</v>
      </c>
      <c r="AV92" s="17"/>
      <c r="AW92" s="17">
        <v>0.24593989870177699</v>
      </c>
      <c r="AX92" s="17">
        <v>0.19708852790758</v>
      </c>
      <c r="AY92" s="17">
        <v>0.21028300115017701</v>
      </c>
      <c r="AZ92" s="17">
        <v>0.239750734820904</v>
      </c>
      <c r="BA92" s="17">
        <v>0.32609680623246401</v>
      </c>
      <c r="BB92" s="17"/>
      <c r="BC92" s="17">
        <v>0.26013685506311102</v>
      </c>
      <c r="BD92" s="17">
        <v>0.221082056019335</v>
      </c>
      <c r="BE92" s="17" t="s">
        <v>101</v>
      </c>
      <c r="BF92" s="17">
        <v>0.19974022770678801</v>
      </c>
      <c r="BG92" s="17">
        <v>0.19814644565977399</v>
      </c>
      <c r="BH92" s="17">
        <v>0.168198147121424</v>
      </c>
      <c r="BI92" s="17">
        <v>0.22431105599260501</v>
      </c>
      <c r="BJ92" s="17"/>
      <c r="BK92" s="17">
        <v>8.8173665132642506E-2</v>
      </c>
      <c r="BL92" s="17">
        <v>0.190485508729376</v>
      </c>
      <c r="BM92" s="17">
        <v>0.226951163782076</v>
      </c>
      <c r="BN92" s="17">
        <v>0.238056799275977</v>
      </c>
      <c r="BO92" s="17">
        <v>0.18267862416153</v>
      </c>
      <c r="BP92" s="17">
        <v>0.24908924223897899</v>
      </c>
      <c r="BQ92" s="17">
        <v>0.340324752186</v>
      </c>
      <c r="BR92" s="17">
        <v>0.18892305941974399</v>
      </c>
      <c r="BS92" s="17"/>
      <c r="BT92" s="17">
        <v>0.22772434362348301</v>
      </c>
      <c r="BU92" s="17">
        <v>0.24326787649593401</v>
      </c>
      <c r="BV92" s="17">
        <v>0.20867100404824099</v>
      </c>
      <c r="BW92" s="17"/>
      <c r="BX92" s="17">
        <v>0.197539229766657</v>
      </c>
      <c r="BY92" s="17">
        <v>0.237646304712467</v>
      </c>
      <c r="BZ92" s="17"/>
      <c r="CA92" s="17">
        <v>0.15011106918047601</v>
      </c>
      <c r="CB92" s="17">
        <v>0.27003556182370703</v>
      </c>
      <c r="CC92" s="17">
        <v>0.21246907375507201</v>
      </c>
      <c r="CD92" s="17">
        <v>0.15723143848691401</v>
      </c>
      <c r="CE92" s="17">
        <v>0.26224386992251802</v>
      </c>
    </row>
    <row r="93" spans="2:83" x14ac:dyDescent="0.35">
      <c r="B93" t="s">
        <v>159</v>
      </c>
      <c r="C93" s="17">
        <v>0.20126766698536699</v>
      </c>
      <c r="D93" s="17">
        <v>0.190397418998493</v>
      </c>
      <c r="E93" s="17">
        <v>0.21262160340611899</v>
      </c>
      <c r="F93" s="17"/>
      <c r="G93" s="17">
        <v>0.196402420514252</v>
      </c>
      <c r="H93" s="17">
        <v>0.220464113136628</v>
      </c>
      <c r="I93" s="17">
        <v>0.21067376793777701</v>
      </c>
      <c r="J93" s="17">
        <v>0.19757896046691301</v>
      </c>
      <c r="K93" s="17">
        <v>0.18186562488831801</v>
      </c>
      <c r="L93" s="17">
        <v>0.15693966165620801</v>
      </c>
      <c r="M93" s="17"/>
      <c r="N93" s="17">
        <v>0.225948150411066</v>
      </c>
      <c r="O93" s="17">
        <v>0.19219127544124601</v>
      </c>
      <c r="P93" s="17">
        <v>0.19601410927913601</v>
      </c>
      <c r="Q93" s="17">
        <v>0.18120418813929801</v>
      </c>
      <c r="R93" s="17">
        <v>0.1627796713827</v>
      </c>
      <c r="S93" s="17">
        <v>0.16022254677527101</v>
      </c>
      <c r="T93" s="17">
        <v>0.18677314287445401</v>
      </c>
      <c r="U93" s="17">
        <v>0.17710996375204299</v>
      </c>
      <c r="V93" s="17">
        <v>0.236480662315984</v>
      </c>
      <c r="W93" s="17">
        <v>0.26556409979376</v>
      </c>
      <c r="X93" s="17">
        <v>0.19330445110354399</v>
      </c>
      <c r="Y93" s="17">
        <v>0.185186702260589</v>
      </c>
      <c r="Z93" s="17"/>
      <c r="AA93" s="17">
        <v>0.24039291286449399</v>
      </c>
      <c r="AB93" s="17">
        <v>0.18010302592890301</v>
      </c>
      <c r="AC93" s="17">
        <v>0.19990264374255601</v>
      </c>
      <c r="AD93" s="17">
        <v>0.18154176061733601</v>
      </c>
      <c r="AE93" s="17"/>
      <c r="AF93" s="17">
        <v>0.240660075910828</v>
      </c>
      <c r="AG93" s="17">
        <v>0.171174744644497</v>
      </c>
      <c r="AH93" s="17">
        <v>0.19942923055925099</v>
      </c>
      <c r="AI93" s="17">
        <v>0.21776480613754401</v>
      </c>
      <c r="AJ93" s="17">
        <v>0.178538612114121</v>
      </c>
      <c r="AK93" s="17">
        <v>0.129491903416624</v>
      </c>
      <c r="AL93" s="17"/>
      <c r="AM93" s="17">
        <v>0.15451887521104801</v>
      </c>
      <c r="AN93" s="17">
        <v>0.24470214417581099</v>
      </c>
      <c r="AO93" s="17">
        <v>0.218734124938473</v>
      </c>
      <c r="AP93" s="17">
        <v>0.26649918837222603</v>
      </c>
      <c r="AQ93" s="17">
        <v>0.216517078394665</v>
      </c>
      <c r="AR93" s="17"/>
      <c r="AS93" s="17">
        <v>0.15835357332041899</v>
      </c>
      <c r="AT93" s="17">
        <v>0.22774261439942001</v>
      </c>
      <c r="AU93" s="17">
        <v>0.22525658912354801</v>
      </c>
      <c r="AV93" s="17"/>
      <c r="AW93" s="17">
        <v>0.148351311153474</v>
      </c>
      <c r="AX93" s="17">
        <v>0.20073472342875001</v>
      </c>
      <c r="AY93" s="17">
        <v>0.238910836753081</v>
      </c>
      <c r="AZ93" s="17">
        <v>0.23092638999894599</v>
      </c>
      <c r="BA93" s="17">
        <v>0.26273817924702603</v>
      </c>
      <c r="BB93" s="17"/>
      <c r="BC93" s="17">
        <v>0.175366553318789</v>
      </c>
      <c r="BD93" s="17">
        <v>0.230151568942421</v>
      </c>
      <c r="BE93" s="17" t="s">
        <v>101</v>
      </c>
      <c r="BF93" s="17">
        <v>0.16065717098059701</v>
      </c>
      <c r="BG93" s="17">
        <v>0.25153134648248099</v>
      </c>
      <c r="BH93" s="17">
        <v>0.199241322996764</v>
      </c>
      <c r="BI93" s="17">
        <v>7.5793418495113701E-2</v>
      </c>
      <c r="BJ93" s="17"/>
      <c r="BK93" s="17">
        <v>0.32738302846115802</v>
      </c>
      <c r="BL93" s="17">
        <v>0.178601051176489</v>
      </c>
      <c r="BM93" s="17">
        <v>0.184923146929765</v>
      </c>
      <c r="BN93" s="17">
        <v>0.19176088795464799</v>
      </c>
      <c r="BO93" s="17">
        <v>0.197620808415017</v>
      </c>
      <c r="BP93" s="17">
        <v>0.27300542800382299</v>
      </c>
      <c r="BQ93" s="17">
        <v>0.214445295067583</v>
      </c>
      <c r="BR93" s="17">
        <v>0.17487811194310901</v>
      </c>
      <c r="BS93" s="17"/>
      <c r="BT93" s="17">
        <v>0.22092895438482399</v>
      </c>
      <c r="BU93" s="17">
        <v>0.16180201610109199</v>
      </c>
      <c r="BV93" s="17">
        <v>0.194203476167879</v>
      </c>
      <c r="BW93" s="17"/>
      <c r="BX93" s="17">
        <v>0.20909882158486401</v>
      </c>
      <c r="BY93" s="17">
        <v>0.19798964406538999</v>
      </c>
      <c r="BZ93" s="17"/>
      <c r="CA93" s="17">
        <v>0.15378664970627601</v>
      </c>
      <c r="CB93" s="17">
        <v>0.26940536300221501</v>
      </c>
      <c r="CC93" s="17">
        <v>0.177674073758637</v>
      </c>
      <c r="CD93" s="17">
        <v>0.20805751843119699</v>
      </c>
      <c r="CE93" s="17">
        <v>0.17929477146908801</v>
      </c>
    </row>
    <row r="94" spans="2:83" x14ac:dyDescent="0.35">
      <c r="B94" t="s">
        <v>160</v>
      </c>
      <c r="C94" s="17">
        <v>0.18106548197431899</v>
      </c>
      <c r="D94" s="17">
        <v>0.190826160791876</v>
      </c>
      <c r="E94" s="17">
        <v>0.16650440974196301</v>
      </c>
      <c r="F94" s="17"/>
      <c r="G94" s="17">
        <v>0.210923063007911</v>
      </c>
      <c r="H94" s="17">
        <v>0.15653908733191699</v>
      </c>
      <c r="I94" s="17">
        <v>0.20357510543768501</v>
      </c>
      <c r="J94" s="17">
        <v>0.22023191048223001</v>
      </c>
      <c r="K94" s="17">
        <v>0.12579736401323499</v>
      </c>
      <c r="L94" s="17">
        <v>6.6294022389178697E-2</v>
      </c>
      <c r="M94" s="17"/>
      <c r="N94" s="17">
        <v>0.16216475258572</v>
      </c>
      <c r="O94" s="17">
        <v>0.19640070383243899</v>
      </c>
      <c r="P94" s="17">
        <v>0.15963793892355699</v>
      </c>
      <c r="Q94" s="17">
        <v>0.20387134271589299</v>
      </c>
      <c r="R94" s="17">
        <v>0.161861711245782</v>
      </c>
      <c r="S94" s="17">
        <v>0.196990624693856</v>
      </c>
      <c r="T94" s="17">
        <v>0.141882561192642</v>
      </c>
      <c r="U94" s="17">
        <v>0.15197641051025401</v>
      </c>
      <c r="V94" s="17">
        <v>0.169901161547302</v>
      </c>
      <c r="W94" s="17">
        <v>0.18354704111655301</v>
      </c>
      <c r="X94" s="17">
        <v>0.240632892555667</v>
      </c>
      <c r="Y94" s="17">
        <v>0.250941422737054</v>
      </c>
      <c r="Z94" s="17"/>
      <c r="AA94" s="17">
        <v>0.18162891720383001</v>
      </c>
      <c r="AB94" s="17">
        <v>0.18369956101403201</v>
      </c>
      <c r="AC94" s="17">
        <v>0.167248475738558</v>
      </c>
      <c r="AD94" s="17">
        <v>0.19252713093146401</v>
      </c>
      <c r="AE94" s="17"/>
      <c r="AF94" s="17">
        <v>0.200679856998909</v>
      </c>
      <c r="AG94" s="17">
        <v>0.18133718063363999</v>
      </c>
      <c r="AH94" s="17">
        <v>0.13198347351916101</v>
      </c>
      <c r="AI94" s="17">
        <v>0.21170476250669401</v>
      </c>
      <c r="AJ94" s="17">
        <v>0.147043365480439</v>
      </c>
      <c r="AK94" s="17">
        <v>0.18625894979215599</v>
      </c>
      <c r="AL94" s="17"/>
      <c r="AM94" s="17">
        <v>0.16393543345867301</v>
      </c>
      <c r="AN94" s="17">
        <v>0.18954674437116201</v>
      </c>
      <c r="AO94" s="17">
        <v>0.24752619282678101</v>
      </c>
      <c r="AP94" s="17">
        <v>0</v>
      </c>
      <c r="AQ94" s="17">
        <v>0.19805997402212899</v>
      </c>
      <c r="AR94" s="17"/>
      <c r="AS94" s="17">
        <v>0.176041389314922</v>
      </c>
      <c r="AT94" s="17">
        <v>0.198554000814641</v>
      </c>
      <c r="AU94" s="17">
        <v>0.16661205956340999</v>
      </c>
      <c r="AV94" s="17"/>
      <c r="AW94" s="17">
        <v>0.183377035235916</v>
      </c>
      <c r="AX94" s="17">
        <v>0.18691196484570799</v>
      </c>
      <c r="AY94" s="17">
        <v>0.183172951510404</v>
      </c>
      <c r="AZ94" s="17">
        <v>0.187969386202607</v>
      </c>
      <c r="BA94" s="17">
        <v>9.2646986771491996E-2</v>
      </c>
      <c r="BB94" s="17"/>
      <c r="BC94" s="17">
        <v>0.17908006791242001</v>
      </c>
      <c r="BD94" s="17">
        <v>0.170531200414238</v>
      </c>
      <c r="BE94" s="17" t="s">
        <v>101</v>
      </c>
      <c r="BF94" s="17">
        <v>0.10967524887746501</v>
      </c>
      <c r="BG94" s="17">
        <v>0.21944272191081701</v>
      </c>
      <c r="BH94" s="17">
        <v>0.20171197901524399</v>
      </c>
      <c r="BI94" s="17">
        <v>0.229181795415274</v>
      </c>
      <c r="BJ94" s="17"/>
      <c r="BK94" s="17">
        <v>0.25775359514026402</v>
      </c>
      <c r="BL94" s="17">
        <v>0.21028876108558101</v>
      </c>
      <c r="BM94" s="17">
        <v>0.206854433944414</v>
      </c>
      <c r="BN94" s="17">
        <v>0.147321461438531</v>
      </c>
      <c r="BO94" s="17">
        <v>0.17469403284391599</v>
      </c>
      <c r="BP94" s="17">
        <v>0.17992574611737</v>
      </c>
      <c r="BQ94" s="17">
        <v>0.17136920340665901</v>
      </c>
      <c r="BR94" s="17">
        <v>0.18767790296262701</v>
      </c>
      <c r="BS94" s="17"/>
      <c r="BT94" s="17">
        <v>0.169754982783452</v>
      </c>
      <c r="BU94" s="17">
        <v>0.14293138316793899</v>
      </c>
      <c r="BV94" s="17">
        <v>0.20249734445287801</v>
      </c>
      <c r="BW94" s="17"/>
      <c r="BX94" s="17">
        <v>0.189818533544927</v>
      </c>
      <c r="BY94" s="17">
        <v>0.17702265519760699</v>
      </c>
      <c r="BZ94" s="17"/>
      <c r="CA94" s="17">
        <v>0.120371320584285</v>
      </c>
      <c r="CB94" s="17">
        <v>0.20002032659617</v>
      </c>
      <c r="CC94" s="17">
        <v>0.16593646948820001</v>
      </c>
      <c r="CD94" s="17">
        <v>0.174698825061879</v>
      </c>
      <c r="CE94" s="17">
        <v>0.20585026477921201</v>
      </c>
    </row>
    <row r="95" spans="2:83" x14ac:dyDescent="0.35">
      <c r="B95" t="s">
        <v>161</v>
      </c>
      <c r="C95" s="17">
        <v>0.153226783225412</v>
      </c>
      <c r="D95" s="17">
        <v>0.15643018721374299</v>
      </c>
      <c r="E95" s="17">
        <v>0.14821574361235301</v>
      </c>
      <c r="F95" s="17"/>
      <c r="G95" s="17">
        <v>0.157832310642672</v>
      </c>
      <c r="H95" s="17">
        <v>0.14955085293537801</v>
      </c>
      <c r="I95" s="17">
        <v>0.112116305766402</v>
      </c>
      <c r="J95" s="17">
        <v>0.13420678386870999</v>
      </c>
      <c r="K95" s="17">
        <v>0.18649396403737201</v>
      </c>
      <c r="L95" s="17">
        <v>0.34356011876925702</v>
      </c>
      <c r="M95" s="17"/>
      <c r="N95" s="17">
        <v>0.14332507216805099</v>
      </c>
      <c r="O95" s="17">
        <v>0.12929416643400399</v>
      </c>
      <c r="P95" s="17">
        <v>0.180882661316459</v>
      </c>
      <c r="Q95" s="17">
        <v>0.17959192409428301</v>
      </c>
      <c r="R95" s="17">
        <v>8.9761230379581794E-2</v>
      </c>
      <c r="S95" s="17">
        <v>0.13942079512441999</v>
      </c>
      <c r="T95" s="17">
        <v>0.12278358451943799</v>
      </c>
      <c r="U95" s="17">
        <v>0.15608811144818699</v>
      </c>
      <c r="V95" s="17">
        <v>0.191807852094286</v>
      </c>
      <c r="W95" s="17">
        <v>0.126346152415001</v>
      </c>
      <c r="X95" s="17">
        <v>0.20580413297042699</v>
      </c>
      <c r="Y95" s="17">
        <v>0.29369488427530499</v>
      </c>
      <c r="Z95" s="17"/>
      <c r="AA95" s="17">
        <v>0.146636495420749</v>
      </c>
      <c r="AB95" s="17">
        <v>0.17890173291492001</v>
      </c>
      <c r="AC95" s="17">
        <v>0.157240770114562</v>
      </c>
      <c r="AD95" s="17">
        <v>0.121386562430712</v>
      </c>
      <c r="AE95" s="17"/>
      <c r="AF95" s="17">
        <v>0.148725596706203</v>
      </c>
      <c r="AG95" s="17">
        <v>0.15731706917846999</v>
      </c>
      <c r="AH95" s="17">
        <v>0.16682775654212201</v>
      </c>
      <c r="AI95" s="17">
        <v>0.14940697182183399</v>
      </c>
      <c r="AJ95" s="17">
        <v>0.18002077165783401</v>
      </c>
      <c r="AK95" s="17">
        <v>4.0311450555109402E-2</v>
      </c>
      <c r="AL95" s="17"/>
      <c r="AM95" s="17">
        <v>0.15175339993654799</v>
      </c>
      <c r="AN95" s="17">
        <v>0.153164838855467</v>
      </c>
      <c r="AO95" s="17">
        <v>0.17127615612848501</v>
      </c>
      <c r="AP95" s="17">
        <v>0.100899378060217</v>
      </c>
      <c r="AQ95" s="17">
        <v>0.139986117696622</v>
      </c>
      <c r="AR95" s="17"/>
      <c r="AS95" s="17">
        <v>0.166031207955081</v>
      </c>
      <c r="AT95" s="17">
        <v>0.144475630353982</v>
      </c>
      <c r="AU95" s="17">
        <v>0.18516656001161799</v>
      </c>
      <c r="AV95" s="17"/>
      <c r="AW95" s="17">
        <v>0.15684675196466699</v>
      </c>
      <c r="AX95" s="17">
        <v>0.13930715982021899</v>
      </c>
      <c r="AY95" s="17">
        <v>0.15303209636752799</v>
      </c>
      <c r="AZ95" s="17">
        <v>0.159345022999202</v>
      </c>
      <c r="BA95" s="17">
        <v>0.243632088484453</v>
      </c>
      <c r="BB95" s="17"/>
      <c r="BC95" s="17">
        <v>0.184381320377803</v>
      </c>
      <c r="BD95" s="17">
        <v>0.14272863727773999</v>
      </c>
      <c r="BE95" s="17" t="s">
        <v>101</v>
      </c>
      <c r="BF95" s="17">
        <v>0.16773956258127901</v>
      </c>
      <c r="BG95" s="17">
        <v>0.17026971702525001</v>
      </c>
      <c r="BH95" s="17">
        <v>0.12217885812212</v>
      </c>
      <c r="BI95" s="17">
        <v>4.49129450327964E-2</v>
      </c>
      <c r="BJ95" s="17"/>
      <c r="BK95" s="17">
        <v>8.5857886180916401E-2</v>
      </c>
      <c r="BL95" s="17">
        <v>0.17920111714544901</v>
      </c>
      <c r="BM95" s="17">
        <v>0.104423094027917</v>
      </c>
      <c r="BN95" s="17">
        <v>0.16676926484773</v>
      </c>
      <c r="BO95" s="17">
        <v>0.17100687101628301</v>
      </c>
      <c r="BP95" s="17">
        <v>0.178948120764132</v>
      </c>
      <c r="BQ95" s="17">
        <v>0.213209238332986</v>
      </c>
      <c r="BR95" s="17">
        <v>0.12664539159650101</v>
      </c>
      <c r="BS95" s="17"/>
      <c r="BT95" s="17">
        <v>0.109588796838248</v>
      </c>
      <c r="BU95" s="17">
        <v>0.19738331801019501</v>
      </c>
      <c r="BV95" s="17">
        <v>0.17579968887887301</v>
      </c>
      <c r="BW95" s="17"/>
      <c r="BX95" s="17">
        <v>0.15618223886336599</v>
      </c>
      <c r="BY95" s="17">
        <v>0.15336160307961</v>
      </c>
      <c r="BZ95" s="17"/>
      <c r="CA95" s="17">
        <v>0.111227793586997</v>
      </c>
      <c r="CB95" s="17">
        <v>0.17619951216260399</v>
      </c>
      <c r="CC95" s="17">
        <v>0.14645148623795201</v>
      </c>
      <c r="CD95" s="17">
        <v>0.181936363530767</v>
      </c>
      <c r="CE95" s="17">
        <v>0.126799879838639</v>
      </c>
    </row>
    <row r="96" spans="2:83" x14ac:dyDescent="0.35">
      <c r="B96" t="s">
        <v>162</v>
      </c>
      <c r="C96" s="17">
        <v>0.13801612550675799</v>
      </c>
      <c r="D96" s="17">
        <v>0.12603877473005601</v>
      </c>
      <c r="E96" s="17">
        <v>0.14976651579301101</v>
      </c>
      <c r="F96" s="17"/>
      <c r="G96" s="17">
        <v>0.11371140755263499</v>
      </c>
      <c r="H96" s="17">
        <v>0.15342683774546201</v>
      </c>
      <c r="I96" s="17">
        <v>0.210683148721206</v>
      </c>
      <c r="J96" s="17">
        <v>0.13839954006123201</v>
      </c>
      <c r="K96" s="17">
        <v>5.60461955935238E-2</v>
      </c>
      <c r="L96" s="17">
        <v>5.6914102047288501E-2</v>
      </c>
      <c r="M96" s="17"/>
      <c r="N96" s="17">
        <v>0.170695675002425</v>
      </c>
      <c r="O96" s="17">
        <v>0.144021564530004</v>
      </c>
      <c r="P96" s="17">
        <v>0.17895589012170299</v>
      </c>
      <c r="Q96" s="17">
        <v>0.13262950478657901</v>
      </c>
      <c r="R96" s="17">
        <v>0.12055662752711099</v>
      </c>
      <c r="S96" s="17">
        <v>9.5569475584278599E-2</v>
      </c>
      <c r="T96" s="17">
        <v>0.17382040479180699</v>
      </c>
      <c r="U96" s="17">
        <v>6.0733035663549401E-2</v>
      </c>
      <c r="V96" s="17">
        <v>0.14963399893043999</v>
      </c>
      <c r="W96" s="17">
        <v>0.109247685604821</v>
      </c>
      <c r="X96" s="17">
        <v>0.13554836556026401</v>
      </c>
      <c r="Y96" s="17">
        <v>8.5531062798024193E-2</v>
      </c>
      <c r="Z96" s="17"/>
      <c r="AA96" s="17">
        <v>0.165151167708882</v>
      </c>
      <c r="AB96" s="17">
        <v>0.15111188818596799</v>
      </c>
      <c r="AC96" s="17">
        <v>8.3092269021282097E-2</v>
      </c>
      <c r="AD96" s="17">
        <v>0.14759838019964899</v>
      </c>
      <c r="AE96" s="17"/>
      <c r="AF96" s="17">
        <v>0.15826572398457101</v>
      </c>
      <c r="AG96" s="17">
        <v>0.14912022755514701</v>
      </c>
      <c r="AH96" s="17">
        <v>0.118526704217072</v>
      </c>
      <c r="AI96" s="17">
        <v>0.139575161334238</v>
      </c>
      <c r="AJ96" s="17">
        <v>9.8811220155015006E-2</v>
      </c>
      <c r="AK96" s="17">
        <v>9.0161314886838595E-2</v>
      </c>
      <c r="AL96" s="17"/>
      <c r="AM96" s="17">
        <v>0.159629495939899</v>
      </c>
      <c r="AN96" s="17">
        <v>0.167488547102733</v>
      </c>
      <c r="AO96" s="17">
        <v>0.12676030664282201</v>
      </c>
      <c r="AP96" s="17">
        <v>0</v>
      </c>
      <c r="AQ96" s="17">
        <v>8.7018048182808602E-2</v>
      </c>
      <c r="AR96" s="17"/>
      <c r="AS96" s="17">
        <v>0.141633190455</v>
      </c>
      <c r="AT96" s="17">
        <v>0.17336936895164901</v>
      </c>
      <c r="AU96" s="17">
        <v>0.10735275082732899</v>
      </c>
      <c r="AV96" s="17"/>
      <c r="AW96" s="17">
        <v>0.13202941669655999</v>
      </c>
      <c r="AX96" s="17">
        <v>0.13600645074367401</v>
      </c>
      <c r="AY96" s="17">
        <v>0.12563018791567701</v>
      </c>
      <c r="AZ96" s="17">
        <v>0.18649060305872101</v>
      </c>
      <c r="BA96" s="17">
        <v>0</v>
      </c>
      <c r="BB96" s="17"/>
      <c r="BC96" s="17">
        <v>0.105727430831281</v>
      </c>
      <c r="BD96" s="17">
        <v>0.177856940185181</v>
      </c>
      <c r="BE96" s="17" t="s">
        <v>101</v>
      </c>
      <c r="BF96" s="17">
        <v>0.199417993569074</v>
      </c>
      <c r="BG96" s="17">
        <v>0.14656130664150199</v>
      </c>
      <c r="BH96" s="17">
        <v>0.10847017436479101</v>
      </c>
      <c r="BI96" s="17">
        <v>4.2208941107638502E-2</v>
      </c>
      <c r="BJ96" s="17"/>
      <c r="BK96" s="17">
        <v>4.0167313875068798E-2</v>
      </c>
      <c r="BL96" s="17">
        <v>0.112039165126358</v>
      </c>
      <c r="BM96" s="17">
        <v>0.112354856649747</v>
      </c>
      <c r="BN96" s="17">
        <v>0.16360009566806499</v>
      </c>
      <c r="BO96" s="17">
        <v>0.14223060447906599</v>
      </c>
      <c r="BP96" s="17">
        <v>0.16190770004944699</v>
      </c>
      <c r="BQ96" s="17">
        <v>0.20348501196229399</v>
      </c>
      <c r="BR96" s="17">
        <v>0.17046204789710301</v>
      </c>
      <c r="BS96" s="17"/>
      <c r="BT96" s="17">
        <v>0.253553084880768</v>
      </c>
      <c r="BU96" s="17">
        <v>7.2416116875800393E-2</v>
      </c>
      <c r="BV96" s="17">
        <v>5.81892717305241E-2</v>
      </c>
      <c r="BW96" s="17"/>
      <c r="BX96" s="17">
        <v>0.144222335359487</v>
      </c>
      <c r="BY96" s="17">
        <v>0.13393474437116801</v>
      </c>
      <c r="BZ96" s="17"/>
      <c r="CA96" s="17">
        <v>0.22586656264934701</v>
      </c>
      <c r="CB96" s="17">
        <v>0.133715559085544</v>
      </c>
      <c r="CC96" s="17">
        <v>0.164154210900577</v>
      </c>
      <c r="CD96" s="17">
        <v>9.39906495510128E-2</v>
      </c>
      <c r="CE96" s="17">
        <v>0.12894138193311</v>
      </c>
    </row>
    <row r="97" spans="2:83" x14ac:dyDescent="0.35">
      <c r="B97" t="s">
        <v>163</v>
      </c>
      <c r="C97" s="17">
        <v>0.13725871863426201</v>
      </c>
      <c r="D97" s="17">
        <v>0.136364989931783</v>
      </c>
      <c r="E97" s="17">
        <v>0.13623368816308701</v>
      </c>
      <c r="F97" s="17"/>
      <c r="G97" s="17">
        <v>0.16369725345078201</v>
      </c>
      <c r="H97" s="17">
        <v>0.134840018098628</v>
      </c>
      <c r="I97" s="17">
        <v>0.15940882303430501</v>
      </c>
      <c r="J97" s="17">
        <v>0.14100073373529201</v>
      </c>
      <c r="K97" s="17">
        <v>0.104043269415318</v>
      </c>
      <c r="L97" s="17">
        <v>3.6938153007292203E-2</v>
      </c>
      <c r="M97" s="17"/>
      <c r="N97" s="17">
        <v>0.13993361104277799</v>
      </c>
      <c r="O97" s="17">
        <v>0.18354571760239</v>
      </c>
      <c r="P97" s="17">
        <v>5.7322122539044403E-2</v>
      </c>
      <c r="Q97" s="17">
        <v>8.6369688683235205E-2</v>
      </c>
      <c r="R97" s="17">
        <v>0.151562536146363</v>
      </c>
      <c r="S97" s="17">
        <v>0.14401400201360401</v>
      </c>
      <c r="T97" s="17">
        <v>0.19686748597200701</v>
      </c>
      <c r="U97" s="17">
        <v>0.13074770528134899</v>
      </c>
      <c r="V97" s="17">
        <v>0.10789317822655101</v>
      </c>
      <c r="W97" s="17">
        <v>0.13027407048562301</v>
      </c>
      <c r="X97" s="17">
        <v>0.139516910519728</v>
      </c>
      <c r="Y97" s="17">
        <v>0.15969056401732401</v>
      </c>
      <c r="Z97" s="17"/>
      <c r="AA97" s="17">
        <v>0.12716023321800801</v>
      </c>
      <c r="AB97" s="17">
        <v>0.162948029202094</v>
      </c>
      <c r="AC97" s="17">
        <v>0.108148313214517</v>
      </c>
      <c r="AD97" s="17">
        <v>0.14798623701461799</v>
      </c>
      <c r="AE97" s="17"/>
      <c r="AF97" s="17">
        <v>0.15113295279542899</v>
      </c>
      <c r="AG97" s="17">
        <v>0.15763660110299599</v>
      </c>
      <c r="AH97" s="17">
        <v>0.13027836834530401</v>
      </c>
      <c r="AI97" s="17">
        <v>0.126737049692493</v>
      </c>
      <c r="AJ97" s="17">
        <v>8.5449517289363106E-2</v>
      </c>
      <c r="AK97" s="17">
        <v>0.10947816300178199</v>
      </c>
      <c r="AL97" s="17"/>
      <c r="AM97" s="17">
        <v>0.13202180182766601</v>
      </c>
      <c r="AN97" s="17">
        <v>0.15689326190502101</v>
      </c>
      <c r="AO97" s="17">
        <v>0.11333820494958401</v>
      </c>
      <c r="AP97" s="17">
        <v>0</v>
      </c>
      <c r="AQ97" s="17">
        <v>0.140349894560238</v>
      </c>
      <c r="AR97" s="17"/>
      <c r="AS97" s="17">
        <v>8.0781989579506996E-2</v>
      </c>
      <c r="AT97" s="17">
        <v>0.15799194423886101</v>
      </c>
      <c r="AU97" s="17">
        <v>0.12946092175132801</v>
      </c>
      <c r="AV97" s="17"/>
      <c r="AW97" s="17">
        <v>0.13247330127352999</v>
      </c>
      <c r="AX97" s="17">
        <v>0.15703448005033599</v>
      </c>
      <c r="AY97" s="17">
        <v>0.12498973033989701</v>
      </c>
      <c r="AZ97" s="17">
        <v>0.14462576140306299</v>
      </c>
      <c r="BA97" s="17">
        <v>6.8254779521037798E-2</v>
      </c>
      <c r="BB97" s="17"/>
      <c r="BC97" s="17">
        <v>9.3226217818371301E-2</v>
      </c>
      <c r="BD97" s="17">
        <v>0.14606851116164901</v>
      </c>
      <c r="BE97" s="17" t="s">
        <v>101</v>
      </c>
      <c r="BF97" s="17">
        <v>0.133820135321288</v>
      </c>
      <c r="BG97" s="17">
        <v>0.19708752232382301</v>
      </c>
      <c r="BH97" s="17">
        <v>0.14865497600707001</v>
      </c>
      <c r="BI97" s="17">
        <v>0.21075631032407599</v>
      </c>
      <c r="BJ97" s="17"/>
      <c r="BK97" s="17">
        <v>0.179366057817996</v>
      </c>
      <c r="BL97" s="17">
        <v>0.16968890120916799</v>
      </c>
      <c r="BM97" s="17">
        <v>0.153453429982432</v>
      </c>
      <c r="BN97" s="17">
        <v>9.2138400415739605E-2</v>
      </c>
      <c r="BO97" s="17">
        <v>0.135388417401166</v>
      </c>
      <c r="BP97" s="17">
        <v>0.113244975925949</v>
      </c>
      <c r="BQ97" s="17">
        <v>0.149059939026459</v>
      </c>
      <c r="BR97" s="17">
        <v>0.15831834259660801</v>
      </c>
      <c r="BS97" s="17"/>
      <c r="BT97" s="17">
        <v>0.12154006765771</v>
      </c>
      <c r="BU97" s="17">
        <v>9.5018897114713202E-2</v>
      </c>
      <c r="BV97" s="17">
        <v>0.16439582881495099</v>
      </c>
      <c r="BW97" s="17"/>
      <c r="BX97" s="17">
        <v>0.144410911121339</v>
      </c>
      <c r="BY97" s="17">
        <v>0.12918525225985</v>
      </c>
      <c r="BZ97" s="17"/>
      <c r="CA97" s="17">
        <v>8.4929909365516407E-2</v>
      </c>
      <c r="CB97" s="17">
        <v>0.114518949442212</v>
      </c>
      <c r="CC97" s="17">
        <v>0.16601907255409601</v>
      </c>
      <c r="CD97" s="17">
        <v>0.101536622114973</v>
      </c>
      <c r="CE97" s="17">
        <v>0.157622829406288</v>
      </c>
    </row>
    <row r="98" spans="2:83" x14ac:dyDescent="0.35">
      <c r="B98" t="s">
        <v>164</v>
      </c>
      <c r="C98" s="17">
        <v>0.112203574021805</v>
      </c>
      <c r="D98" s="17">
        <v>0.11085206458748501</v>
      </c>
      <c r="E98" s="17">
        <v>0.11339399766910201</v>
      </c>
      <c r="F98" s="17"/>
      <c r="G98" s="17">
        <v>0.173636748365152</v>
      </c>
      <c r="H98" s="17">
        <v>0.13247543602258999</v>
      </c>
      <c r="I98" s="17">
        <v>8.7794928221791302E-2</v>
      </c>
      <c r="J98" s="17">
        <v>9.9807899999937597E-2</v>
      </c>
      <c r="K98" s="17">
        <v>9.0385983822829294E-2</v>
      </c>
      <c r="L98" s="17">
        <v>4.2564174564930599E-2</v>
      </c>
      <c r="M98" s="17"/>
      <c r="N98" s="17">
        <v>0.124528425069314</v>
      </c>
      <c r="O98" s="17">
        <v>0.12126616105349999</v>
      </c>
      <c r="P98" s="17">
        <v>0.12157977801277101</v>
      </c>
      <c r="Q98" s="17">
        <v>0.16914041401243299</v>
      </c>
      <c r="R98" s="17">
        <v>9.0590988716284002E-2</v>
      </c>
      <c r="S98" s="17">
        <v>0.122870631030776</v>
      </c>
      <c r="T98" s="17">
        <v>5.9809506863762199E-2</v>
      </c>
      <c r="U98" s="17">
        <v>2.5513163050491301E-2</v>
      </c>
      <c r="V98" s="17">
        <v>0.101765142954076</v>
      </c>
      <c r="W98" s="17">
        <v>0.10682210190781501</v>
      </c>
      <c r="X98" s="17">
        <v>0.156362986925074</v>
      </c>
      <c r="Y98" s="17">
        <v>3.8570146901218703E-2</v>
      </c>
      <c r="Z98" s="17"/>
      <c r="AA98" s="17">
        <v>0.12617184684136401</v>
      </c>
      <c r="AB98" s="17">
        <v>0.101000473525551</v>
      </c>
      <c r="AC98" s="17">
        <v>0.12349215405645</v>
      </c>
      <c r="AD98" s="17">
        <v>9.67234921269884E-2</v>
      </c>
      <c r="AE98" s="17"/>
      <c r="AF98" s="17">
        <v>0.123110153244646</v>
      </c>
      <c r="AG98" s="17">
        <v>9.6908699003871598E-2</v>
      </c>
      <c r="AH98" s="17">
        <v>0.101593866254272</v>
      </c>
      <c r="AI98" s="17">
        <v>0.115230714053479</v>
      </c>
      <c r="AJ98" s="17">
        <v>0.12207154216206501</v>
      </c>
      <c r="AK98" s="17">
        <v>0.154803655792395</v>
      </c>
      <c r="AL98" s="17"/>
      <c r="AM98" s="17">
        <v>0.11384865919956701</v>
      </c>
      <c r="AN98" s="17">
        <v>0.119446419567368</v>
      </c>
      <c r="AO98" s="17">
        <v>6.1185393979079801E-2</v>
      </c>
      <c r="AP98" s="17">
        <v>0</v>
      </c>
      <c r="AQ98" s="17">
        <v>0.12783071174542099</v>
      </c>
      <c r="AR98" s="17"/>
      <c r="AS98" s="17">
        <v>0.112549234564506</v>
      </c>
      <c r="AT98" s="17">
        <v>0.123861934771967</v>
      </c>
      <c r="AU98" s="17">
        <v>9.6278031838775605E-2</v>
      </c>
      <c r="AV98" s="17"/>
      <c r="AW98" s="17">
        <v>8.3943415706243293E-2</v>
      </c>
      <c r="AX98" s="17">
        <v>0.123489320807233</v>
      </c>
      <c r="AY98" s="17">
        <v>0.104567796243647</v>
      </c>
      <c r="AZ98" s="17">
        <v>0.15852219877201101</v>
      </c>
      <c r="BA98" s="17">
        <v>6.8818869912300004E-2</v>
      </c>
      <c r="BB98" s="17"/>
      <c r="BC98" s="17">
        <v>7.6450157144664604E-2</v>
      </c>
      <c r="BD98" s="17">
        <v>0.12059824592738901</v>
      </c>
      <c r="BE98" s="17" t="s">
        <v>101</v>
      </c>
      <c r="BF98" s="17">
        <v>0.13807262119774999</v>
      </c>
      <c r="BG98" s="17">
        <v>0.112563247747633</v>
      </c>
      <c r="BH98" s="17">
        <v>0.14282332797410799</v>
      </c>
      <c r="BI98" s="17">
        <v>8.7227080463052498E-2</v>
      </c>
      <c r="BJ98" s="17"/>
      <c r="BK98" s="17">
        <v>0.12385931735844299</v>
      </c>
      <c r="BL98" s="17">
        <v>0.113882797288081</v>
      </c>
      <c r="BM98" s="17">
        <v>0.112980090339419</v>
      </c>
      <c r="BN98" s="17">
        <v>0.13952008872701099</v>
      </c>
      <c r="BO98" s="17">
        <v>9.2519908292596903E-2</v>
      </c>
      <c r="BP98" s="17">
        <v>0.113813427499092</v>
      </c>
      <c r="BQ98" s="17">
        <v>8.0512699816862598E-2</v>
      </c>
      <c r="BR98" s="17">
        <v>0.10445187542055701</v>
      </c>
      <c r="BS98" s="17"/>
      <c r="BT98" s="17">
        <v>0.12905425901369999</v>
      </c>
      <c r="BU98" s="17">
        <v>7.4373056284664493E-2</v>
      </c>
      <c r="BV98" s="17">
        <v>0.11056214125066401</v>
      </c>
      <c r="BW98" s="17"/>
      <c r="BX98" s="17">
        <v>0.11610035696653501</v>
      </c>
      <c r="BY98" s="17">
        <v>0.109793951208145</v>
      </c>
      <c r="BZ98" s="17"/>
      <c r="CA98" s="17">
        <v>0.165094386669942</v>
      </c>
      <c r="CB98" s="17">
        <v>9.90334318808367E-2</v>
      </c>
      <c r="CC98" s="17">
        <v>0.118914418680065</v>
      </c>
      <c r="CD98" s="17">
        <v>0.12651252666370499</v>
      </c>
      <c r="CE98" s="17">
        <v>9.6801578546088701E-2</v>
      </c>
    </row>
    <row r="99" spans="2:83" x14ac:dyDescent="0.35">
      <c r="B99" t="s">
        <v>165</v>
      </c>
      <c r="C99" s="17">
        <v>0.10672290040065199</v>
      </c>
      <c r="D99" s="17">
        <v>0.10979933796202999</v>
      </c>
      <c r="E99" s="17">
        <v>0.10452851914715799</v>
      </c>
      <c r="F99" s="17"/>
      <c r="G99" s="17">
        <v>0.16602241753979799</v>
      </c>
      <c r="H99" s="17">
        <v>0.132995771123122</v>
      </c>
      <c r="I99" s="17">
        <v>0.10072778070232299</v>
      </c>
      <c r="J99" s="17">
        <v>8.5775974292853399E-2</v>
      </c>
      <c r="K99" s="17">
        <v>5.71833829283264E-2</v>
      </c>
      <c r="L99" s="17">
        <v>5.8109756696984198E-2</v>
      </c>
      <c r="M99" s="17"/>
      <c r="N99" s="17">
        <v>0.108598307349715</v>
      </c>
      <c r="O99" s="17">
        <v>9.2150886013965899E-2</v>
      </c>
      <c r="P99" s="17">
        <v>0.16099225419688501</v>
      </c>
      <c r="Q99" s="17">
        <v>8.9099253478714197E-2</v>
      </c>
      <c r="R99" s="17">
        <v>6.7945700921591107E-2</v>
      </c>
      <c r="S99" s="17">
        <v>0.118839533025257</v>
      </c>
      <c r="T99" s="17">
        <v>0.10950043489759601</v>
      </c>
      <c r="U99" s="17">
        <v>0.14530965876354299</v>
      </c>
      <c r="V99" s="17">
        <v>0.141387233872526</v>
      </c>
      <c r="W99" s="17">
        <v>7.4967229689420295E-2</v>
      </c>
      <c r="X99" s="17">
        <v>0.129412664423286</v>
      </c>
      <c r="Y99" s="17">
        <v>2.64434209638893E-2</v>
      </c>
      <c r="Z99" s="17"/>
      <c r="AA99" s="17">
        <v>0.10779928806519801</v>
      </c>
      <c r="AB99" s="17">
        <v>0.10131739691271301</v>
      </c>
      <c r="AC99" s="17">
        <v>9.5955949003405705E-2</v>
      </c>
      <c r="AD99" s="17">
        <v>0.12522254880700001</v>
      </c>
      <c r="AE99" s="17"/>
      <c r="AF99" s="17">
        <v>0.126497654317069</v>
      </c>
      <c r="AG99" s="17">
        <v>9.65969476092184E-2</v>
      </c>
      <c r="AH99" s="17">
        <v>7.9888365987060603E-2</v>
      </c>
      <c r="AI99" s="17">
        <v>0.126208350631311</v>
      </c>
      <c r="AJ99" s="17">
        <v>9.8646423199822697E-2</v>
      </c>
      <c r="AK99" s="17">
        <v>8.0292367494669795E-2</v>
      </c>
      <c r="AL99" s="17"/>
      <c r="AM99" s="17">
        <v>0.111909803895864</v>
      </c>
      <c r="AN99" s="17">
        <v>0.13065944988318001</v>
      </c>
      <c r="AO99" s="17">
        <v>6.1001069080927603E-2</v>
      </c>
      <c r="AP99" s="17">
        <v>9.4916107090142296E-2</v>
      </c>
      <c r="AQ99" s="17">
        <v>8.7151436473223598E-2</v>
      </c>
      <c r="AR99" s="17"/>
      <c r="AS99" s="17">
        <v>0.102724426815131</v>
      </c>
      <c r="AT99" s="17">
        <v>0.13758344247075899</v>
      </c>
      <c r="AU99" s="17">
        <v>6.6744458520349506E-2</v>
      </c>
      <c r="AV99" s="17"/>
      <c r="AW99" s="17">
        <v>8.6476932233698303E-2</v>
      </c>
      <c r="AX99" s="17">
        <v>0.109191049664463</v>
      </c>
      <c r="AY99" s="17">
        <v>0.118831296863874</v>
      </c>
      <c r="AZ99" s="17">
        <v>0.116298920148484</v>
      </c>
      <c r="BA99" s="17">
        <v>6.6882578946437093E-2</v>
      </c>
      <c r="BB99" s="17"/>
      <c r="BC99" s="17">
        <v>0.105330682145134</v>
      </c>
      <c r="BD99" s="17">
        <v>8.7098762355857007E-2</v>
      </c>
      <c r="BE99" s="17" t="s">
        <v>101</v>
      </c>
      <c r="BF99" s="17">
        <v>9.2455049258282199E-2</v>
      </c>
      <c r="BG99" s="17">
        <v>0.16245207600418499</v>
      </c>
      <c r="BH99" s="17">
        <v>0.121796960430156</v>
      </c>
      <c r="BI99" s="17">
        <v>0.172656404060191</v>
      </c>
      <c r="BJ99" s="17"/>
      <c r="BK99" s="17">
        <v>0.15895013356266099</v>
      </c>
      <c r="BL99" s="17">
        <v>0.10847708157403201</v>
      </c>
      <c r="BM99" s="17">
        <v>0.13236146118105799</v>
      </c>
      <c r="BN99" s="17">
        <v>0.11509879743602699</v>
      </c>
      <c r="BO99" s="17">
        <v>9.9906899998056395E-2</v>
      </c>
      <c r="BP99" s="17">
        <v>7.0576754854236104E-2</v>
      </c>
      <c r="BQ99" s="17">
        <v>8.8684204035353695E-2</v>
      </c>
      <c r="BR99" s="17">
        <v>0.109589621197052</v>
      </c>
      <c r="BS99" s="17"/>
      <c r="BT99" s="17">
        <v>9.8308924412747203E-2</v>
      </c>
      <c r="BU99" s="17">
        <v>7.6016951688075193E-2</v>
      </c>
      <c r="BV99" s="17">
        <v>0.122628241874669</v>
      </c>
      <c r="BW99" s="17"/>
      <c r="BX99" s="17">
        <v>0.13790624461985401</v>
      </c>
      <c r="BY99" s="17">
        <v>8.7181393089782996E-2</v>
      </c>
      <c r="BZ99" s="17"/>
      <c r="CA99" s="17">
        <v>0.111628975690334</v>
      </c>
      <c r="CB99" s="17">
        <v>0.106984083521492</v>
      </c>
      <c r="CC99" s="17">
        <v>0.10936529081823899</v>
      </c>
      <c r="CD99" s="17">
        <v>8.4496858002661906E-2</v>
      </c>
      <c r="CE99" s="17">
        <v>0.117986507874192</v>
      </c>
    </row>
    <row r="100" spans="2:83" x14ac:dyDescent="0.35">
      <c r="B100" t="s">
        <v>113</v>
      </c>
      <c r="C100" s="17">
        <v>6.9098422920370106E-2</v>
      </c>
      <c r="D100" s="17">
        <v>6.8220543014757107E-2</v>
      </c>
      <c r="E100" s="17">
        <v>7.06565970518266E-2</v>
      </c>
      <c r="F100" s="17"/>
      <c r="G100" s="17">
        <v>4.0452490998573003E-2</v>
      </c>
      <c r="H100" s="17">
        <v>8.4927115389201197E-2</v>
      </c>
      <c r="I100" s="17">
        <v>6.2774391311889596E-2</v>
      </c>
      <c r="J100" s="17">
        <v>7.1990015109251695E-2</v>
      </c>
      <c r="K100" s="17">
        <v>7.4692638509729806E-2</v>
      </c>
      <c r="L100" s="17">
        <v>8.7401967117358106E-2</v>
      </c>
      <c r="M100" s="17"/>
      <c r="N100" s="17">
        <v>5.3179153199227003E-2</v>
      </c>
      <c r="O100" s="17">
        <v>7.4244831649166093E-2</v>
      </c>
      <c r="P100" s="17">
        <v>7.5368252867945004E-2</v>
      </c>
      <c r="Q100" s="17">
        <v>0.113274517667681</v>
      </c>
      <c r="R100" s="17">
        <v>8.4667127303904494E-2</v>
      </c>
      <c r="S100" s="17">
        <v>7.5734930055741195E-2</v>
      </c>
      <c r="T100" s="17">
        <v>6.77863333094611E-2</v>
      </c>
      <c r="U100" s="17">
        <v>6.8597778897315595E-2</v>
      </c>
      <c r="V100" s="17">
        <v>5.3280375773381898E-2</v>
      </c>
      <c r="W100" s="17">
        <v>3.4498266412523002E-2</v>
      </c>
      <c r="X100" s="17">
        <v>5.8437774877545097E-2</v>
      </c>
      <c r="Y100" s="17">
        <v>9.3740234846490605E-2</v>
      </c>
      <c r="Z100" s="17"/>
      <c r="AA100" s="17">
        <v>6.7591813757507099E-2</v>
      </c>
      <c r="AB100" s="17">
        <v>6.9451221200776195E-2</v>
      </c>
      <c r="AC100" s="17">
        <v>5.4361826422519903E-2</v>
      </c>
      <c r="AD100" s="17">
        <v>8.74831066985646E-2</v>
      </c>
      <c r="AE100" s="17"/>
      <c r="AF100" s="17">
        <v>5.3596414568369603E-2</v>
      </c>
      <c r="AG100" s="17">
        <v>9.2619808017226204E-2</v>
      </c>
      <c r="AH100" s="17">
        <v>6.4852124863871194E-2</v>
      </c>
      <c r="AI100" s="17">
        <v>2.8327016880615698E-2</v>
      </c>
      <c r="AJ100" s="17">
        <v>8.1650193752703701E-2</v>
      </c>
      <c r="AK100" s="17">
        <v>0.17229839672165101</v>
      </c>
      <c r="AL100" s="17"/>
      <c r="AM100" s="17">
        <v>5.0345555937150697E-2</v>
      </c>
      <c r="AN100" s="17">
        <v>5.7712863960646399E-2</v>
      </c>
      <c r="AO100" s="17">
        <v>8.2613212872441305E-2</v>
      </c>
      <c r="AP100" s="17">
        <v>0.101090350942119</v>
      </c>
      <c r="AQ100" s="17">
        <v>9.6637170055975705E-2</v>
      </c>
      <c r="AR100" s="17"/>
      <c r="AS100" s="17">
        <v>5.2796206170783101E-2</v>
      </c>
      <c r="AT100" s="17">
        <v>6.4532849985384597E-2</v>
      </c>
      <c r="AU100" s="17">
        <v>7.6944932294381499E-2</v>
      </c>
      <c r="AV100" s="17"/>
      <c r="AW100" s="17">
        <v>8.4686061538474994E-2</v>
      </c>
      <c r="AX100" s="17">
        <v>6.2756069874331494E-2</v>
      </c>
      <c r="AY100" s="17">
        <v>5.5960974757730701E-2</v>
      </c>
      <c r="AZ100" s="17">
        <v>6.25990396004453E-2</v>
      </c>
      <c r="BA100" s="17">
        <v>0.167707891862175</v>
      </c>
      <c r="BB100" s="17"/>
      <c r="BC100" s="17">
        <v>8.2944878244117004E-2</v>
      </c>
      <c r="BD100" s="17">
        <v>6.1704523212485402E-2</v>
      </c>
      <c r="BE100" s="17" t="s">
        <v>101</v>
      </c>
      <c r="BF100" s="17">
        <v>8.3363694482408102E-2</v>
      </c>
      <c r="BG100" s="17">
        <v>7.5933242701582901E-2</v>
      </c>
      <c r="BH100" s="17">
        <v>4.7651744473298799E-2</v>
      </c>
      <c r="BI100" s="17">
        <v>7.5078371795031004E-2</v>
      </c>
      <c r="BJ100" s="17"/>
      <c r="BK100" s="17">
        <v>8.1326288551527001E-2</v>
      </c>
      <c r="BL100" s="17">
        <v>7.5350907870566794E-2</v>
      </c>
      <c r="BM100" s="17">
        <v>9.2984845651267994E-2</v>
      </c>
      <c r="BN100" s="17">
        <v>5.2700249631371598E-2</v>
      </c>
      <c r="BO100" s="17">
        <v>2.9680270900653401E-2</v>
      </c>
      <c r="BP100" s="17">
        <v>5.2621209968178297E-2</v>
      </c>
      <c r="BQ100" s="17">
        <v>1.07786643717261E-2</v>
      </c>
      <c r="BR100" s="17">
        <v>0.136049069725904</v>
      </c>
      <c r="BS100" s="17"/>
      <c r="BT100" s="17">
        <v>6.8919609662203105E-2</v>
      </c>
      <c r="BU100" s="17">
        <v>8.0544009191184707E-2</v>
      </c>
      <c r="BV100" s="17">
        <v>6.59011837569769E-2</v>
      </c>
      <c r="BW100" s="17"/>
      <c r="BX100" s="17">
        <v>4.2715974594943397E-2</v>
      </c>
      <c r="BY100" s="17">
        <v>8.3498295118621599E-2</v>
      </c>
      <c r="BZ100" s="17"/>
      <c r="CA100" s="17">
        <v>1.6915501998554801E-2</v>
      </c>
      <c r="CB100" s="17">
        <v>5.9531044254536897E-2</v>
      </c>
      <c r="CC100" s="17">
        <v>7.4800397931861801E-2</v>
      </c>
      <c r="CD100" s="17">
        <v>5.6213947258882603E-2</v>
      </c>
      <c r="CE100" s="17">
        <v>8.5061130352280995E-2</v>
      </c>
    </row>
    <row r="101" spans="2:83" x14ac:dyDescent="0.35">
      <c r="B101" t="s">
        <v>166</v>
      </c>
      <c r="C101" s="17">
        <v>5.53317982632116E-2</v>
      </c>
      <c r="D101" s="17">
        <v>6.1538393092106701E-2</v>
      </c>
      <c r="E101" s="17">
        <v>4.9407033490407599E-2</v>
      </c>
      <c r="F101" s="17"/>
      <c r="G101" s="17">
        <v>6.6919562291415297E-2</v>
      </c>
      <c r="H101" s="17">
        <v>7.8175265899193797E-2</v>
      </c>
      <c r="I101" s="17">
        <v>5.5245831001112598E-2</v>
      </c>
      <c r="J101" s="17">
        <v>5.0117710979783202E-2</v>
      </c>
      <c r="K101" s="17">
        <v>3.2043556860408003E-2</v>
      </c>
      <c r="L101" s="17">
        <v>0</v>
      </c>
      <c r="M101" s="17"/>
      <c r="N101" s="17">
        <v>7.0057386518100201E-2</v>
      </c>
      <c r="O101" s="17">
        <v>3.0763530771827901E-2</v>
      </c>
      <c r="P101" s="17">
        <v>0</v>
      </c>
      <c r="Q101" s="17">
        <v>2.91599979504975E-2</v>
      </c>
      <c r="R101" s="17">
        <v>0.15058723416439199</v>
      </c>
      <c r="S101" s="17">
        <v>8.5052934934322505E-2</v>
      </c>
      <c r="T101" s="17">
        <v>4.2866300749140301E-2</v>
      </c>
      <c r="U101" s="17">
        <v>1.9895612922481699E-2</v>
      </c>
      <c r="V101" s="17">
        <v>6.1033826217751601E-2</v>
      </c>
      <c r="W101" s="17">
        <v>1.8853446864934498E-2</v>
      </c>
      <c r="X101" s="17">
        <v>0.131788695805762</v>
      </c>
      <c r="Y101" s="17">
        <v>0</v>
      </c>
      <c r="Z101" s="17"/>
      <c r="AA101" s="17">
        <v>4.8731781739953101E-2</v>
      </c>
      <c r="AB101" s="17">
        <v>3.5435205144058901E-2</v>
      </c>
      <c r="AC101" s="17">
        <v>6.9623231294559204E-2</v>
      </c>
      <c r="AD101" s="17">
        <v>7.5223689175463695E-2</v>
      </c>
      <c r="AE101" s="17"/>
      <c r="AF101" s="17">
        <v>7.4769852601562506E-2</v>
      </c>
      <c r="AG101" s="17">
        <v>2.7509453697010001E-2</v>
      </c>
      <c r="AH101" s="17">
        <v>5.49686058132796E-2</v>
      </c>
      <c r="AI101" s="17">
        <v>5.7420977787080003E-2</v>
      </c>
      <c r="AJ101" s="17">
        <v>6.9123530075295495E-2</v>
      </c>
      <c r="AK101" s="17">
        <v>8.6729699563139806E-2</v>
      </c>
      <c r="AL101" s="17"/>
      <c r="AM101" s="17">
        <v>3.6564411319870302E-2</v>
      </c>
      <c r="AN101" s="17">
        <v>8.9584392866949497E-2</v>
      </c>
      <c r="AO101" s="17">
        <v>6.6501892546607794E-2</v>
      </c>
      <c r="AP101" s="17">
        <v>0</v>
      </c>
      <c r="AQ101" s="17">
        <v>5.9814269229544498E-2</v>
      </c>
      <c r="AR101" s="17"/>
      <c r="AS101" s="17">
        <v>4.71423988203317E-2</v>
      </c>
      <c r="AT101" s="17">
        <v>7.1617770100160197E-2</v>
      </c>
      <c r="AU101" s="17">
        <v>0.10107653275807101</v>
      </c>
      <c r="AV101" s="17"/>
      <c r="AW101" s="17">
        <v>6.2771497348942398E-2</v>
      </c>
      <c r="AX101" s="17">
        <v>6.4651754034827397E-2</v>
      </c>
      <c r="AY101" s="17">
        <v>2.98614397641951E-2</v>
      </c>
      <c r="AZ101" s="17">
        <v>7.4298064513166701E-2</v>
      </c>
      <c r="BA101" s="17">
        <v>3.3283178298700103E-2</v>
      </c>
      <c r="BB101" s="17"/>
      <c r="BC101" s="17">
        <v>7.7796618704174703E-2</v>
      </c>
      <c r="BD101" s="17">
        <v>3.6359358265534297E-2</v>
      </c>
      <c r="BE101" s="17" t="s">
        <v>101</v>
      </c>
      <c r="BF101" s="17">
        <v>7.6389573123528204E-2</v>
      </c>
      <c r="BG101" s="17">
        <v>5.21765869671625E-2</v>
      </c>
      <c r="BH101" s="17">
        <v>3.2675067725838898E-2</v>
      </c>
      <c r="BI101" s="17">
        <v>0.12542781420600099</v>
      </c>
      <c r="BJ101" s="17"/>
      <c r="BK101" s="17">
        <v>4.6384218897996203E-2</v>
      </c>
      <c r="BL101" s="17">
        <v>7.8772683602448601E-2</v>
      </c>
      <c r="BM101" s="17">
        <v>6.9751047162170995E-2</v>
      </c>
      <c r="BN101" s="17">
        <v>4.2706199303282198E-2</v>
      </c>
      <c r="BO101" s="17">
        <v>2.67667857006882E-2</v>
      </c>
      <c r="BP101" s="17">
        <v>4.1586837935682901E-2</v>
      </c>
      <c r="BQ101" s="17">
        <v>4.9677309016373801E-2</v>
      </c>
      <c r="BR101" s="17">
        <v>0.103341328165444</v>
      </c>
      <c r="BS101" s="17"/>
      <c r="BT101" s="17">
        <v>6.3397951715059797E-2</v>
      </c>
      <c r="BU101" s="17">
        <v>5.8509187468519103E-2</v>
      </c>
      <c r="BV101" s="17">
        <v>4.7476836338953901E-2</v>
      </c>
      <c r="BW101" s="17"/>
      <c r="BX101" s="17">
        <v>0.10558367115631</v>
      </c>
      <c r="BY101" s="17">
        <v>2.61268361294054E-2</v>
      </c>
      <c r="BZ101" s="17"/>
      <c r="CA101" s="17">
        <v>8.5180367400978396E-2</v>
      </c>
      <c r="CB101" s="17">
        <v>5.7708814812663697E-2</v>
      </c>
      <c r="CC101" s="17">
        <v>3.3118666737606398E-2</v>
      </c>
      <c r="CD101" s="17">
        <v>7.0852206798302397E-2</v>
      </c>
      <c r="CE101" s="17">
        <v>7.0836652459681404E-2</v>
      </c>
    </row>
    <row r="102" spans="2:83" x14ac:dyDescent="0.35">
      <c r="B102" t="s">
        <v>122</v>
      </c>
      <c r="C102" s="17">
        <v>4.4707060881467003E-2</v>
      </c>
      <c r="D102" s="17">
        <v>3.7587899964163E-2</v>
      </c>
      <c r="E102" s="17">
        <v>5.2515665359826602E-2</v>
      </c>
      <c r="F102" s="17"/>
      <c r="G102" s="17">
        <v>1.1439724631084501E-2</v>
      </c>
      <c r="H102" s="17">
        <v>1.55737167834504E-2</v>
      </c>
      <c r="I102" s="17">
        <v>2.6745617594954401E-2</v>
      </c>
      <c r="J102" s="17">
        <v>2.78854469498763E-2</v>
      </c>
      <c r="K102" s="17">
        <v>0.146249202426257</v>
      </c>
      <c r="L102" s="17">
        <v>0.159991786223112</v>
      </c>
      <c r="M102" s="17"/>
      <c r="N102" s="17">
        <v>9.9430279355859404E-3</v>
      </c>
      <c r="O102" s="17">
        <v>2.9365080864019299E-2</v>
      </c>
      <c r="P102" s="17">
        <v>7.1828350498154794E-2</v>
      </c>
      <c r="Q102" s="17">
        <v>5.8919021203150498E-2</v>
      </c>
      <c r="R102" s="17">
        <v>5.0560533274074698E-2</v>
      </c>
      <c r="S102" s="17">
        <v>2.9840474432164199E-2</v>
      </c>
      <c r="T102" s="17">
        <v>0.105198032753133</v>
      </c>
      <c r="U102" s="17">
        <v>0</v>
      </c>
      <c r="V102" s="17">
        <v>4.1402939804050701E-2</v>
      </c>
      <c r="W102" s="17">
        <v>6.6945257961547294E-2</v>
      </c>
      <c r="X102" s="17">
        <v>3.5808060220375103E-2</v>
      </c>
      <c r="Y102" s="17">
        <v>0.11576364637320299</v>
      </c>
      <c r="Z102" s="17"/>
      <c r="AA102" s="17">
        <v>5.1390117275536003E-2</v>
      </c>
      <c r="AB102" s="17">
        <v>5.5281413409312398E-2</v>
      </c>
      <c r="AC102" s="17">
        <v>2.3946839884687401E-2</v>
      </c>
      <c r="AD102" s="17">
        <v>4.5128631568989899E-2</v>
      </c>
      <c r="AE102" s="17"/>
      <c r="AF102" s="17">
        <v>2.0186809110605199E-2</v>
      </c>
      <c r="AG102" s="17">
        <v>4.0538623851435501E-2</v>
      </c>
      <c r="AH102" s="17">
        <v>4.0278817790972601E-2</v>
      </c>
      <c r="AI102" s="17">
        <v>4.9847124242018898E-2</v>
      </c>
      <c r="AJ102" s="17">
        <v>9.2265492694851195E-2</v>
      </c>
      <c r="AK102" s="17">
        <v>0.10893487867832601</v>
      </c>
      <c r="AL102" s="17"/>
      <c r="AM102" s="17">
        <v>4.4102928978726301E-2</v>
      </c>
      <c r="AN102" s="17">
        <v>2.24285897669706E-2</v>
      </c>
      <c r="AO102" s="17">
        <v>4.6504611905302098E-2</v>
      </c>
      <c r="AP102" s="17">
        <v>0</v>
      </c>
      <c r="AQ102" s="17">
        <v>7.4584873694414605E-2</v>
      </c>
      <c r="AR102" s="17"/>
      <c r="AS102" s="17">
        <v>3.6357370185465802E-2</v>
      </c>
      <c r="AT102" s="17">
        <v>2.7025507047939299E-2</v>
      </c>
      <c r="AU102" s="17">
        <v>1.0806858007478199E-2</v>
      </c>
      <c r="AV102" s="17"/>
      <c r="AW102" s="17">
        <v>4.9913544612298799E-2</v>
      </c>
      <c r="AX102" s="17">
        <v>4.5499052792204502E-2</v>
      </c>
      <c r="AY102" s="17">
        <v>4.17230555580499E-2</v>
      </c>
      <c r="AZ102" s="17">
        <v>3.8409714172334901E-2</v>
      </c>
      <c r="BA102" s="17">
        <v>4.3754958553543499E-2</v>
      </c>
      <c r="BB102" s="17"/>
      <c r="BC102" s="17">
        <v>7.1683337123516003E-2</v>
      </c>
      <c r="BD102" s="17">
        <v>2.9375302026191898E-2</v>
      </c>
      <c r="BE102" s="17" t="s">
        <v>101</v>
      </c>
      <c r="BF102" s="17">
        <v>3.8113526596191001E-2</v>
      </c>
      <c r="BG102" s="17">
        <v>1.11784085006967E-2</v>
      </c>
      <c r="BH102" s="17">
        <v>4.5400247039044397E-2</v>
      </c>
      <c r="BI102" s="17">
        <v>4.6561165304638698E-2</v>
      </c>
      <c r="BJ102" s="17"/>
      <c r="BK102" s="17">
        <v>9.3887786703412301E-2</v>
      </c>
      <c r="BL102" s="17">
        <v>3.9575053523613499E-2</v>
      </c>
      <c r="BM102" s="17">
        <v>2.1743526845941899E-2</v>
      </c>
      <c r="BN102" s="17">
        <v>6.0344665667349799E-2</v>
      </c>
      <c r="BO102" s="17">
        <v>3.61823009607012E-2</v>
      </c>
      <c r="BP102" s="17">
        <v>2.2469773755159701E-2</v>
      </c>
      <c r="BQ102" s="17">
        <v>2.8759354872068502E-2</v>
      </c>
      <c r="BR102" s="17">
        <v>8.6135278775651802E-2</v>
      </c>
      <c r="BS102" s="17"/>
      <c r="BT102" s="17">
        <v>1.9162952085138199E-2</v>
      </c>
      <c r="BU102" s="17">
        <v>0.13524549579862499</v>
      </c>
      <c r="BV102" s="17">
        <v>3.7557580154784297E-2</v>
      </c>
      <c r="BW102" s="17"/>
      <c r="BX102" s="17">
        <v>1.44693530382009E-2</v>
      </c>
      <c r="BY102" s="17">
        <v>6.2261679215863203E-2</v>
      </c>
      <c r="BZ102" s="17"/>
      <c r="CA102" s="17">
        <v>6.08176007359085E-2</v>
      </c>
      <c r="CB102" s="17">
        <v>5.1450700484630497E-2</v>
      </c>
      <c r="CC102" s="17">
        <v>5.3353527180593399E-2</v>
      </c>
      <c r="CD102" s="17">
        <v>1.18357623820352E-2</v>
      </c>
      <c r="CE102" s="17">
        <v>4.3549273527603197E-2</v>
      </c>
    </row>
    <row r="103" spans="2:83" x14ac:dyDescent="0.3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row>
    <row r="104" spans="2:83" x14ac:dyDescent="0.35">
      <c r="B104" s="6" t="s">
        <v>181</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row>
    <row r="105" spans="2:83" x14ac:dyDescent="0.35">
      <c r="B105" s="24" t="s">
        <v>103</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row>
    <row r="106" spans="2:83" x14ac:dyDescent="0.35">
      <c r="B106" t="s">
        <v>173</v>
      </c>
      <c r="C106" s="17">
        <v>0.34496087887478799</v>
      </c>
      <c r="D106" s="17">
        <v>0.34344774836290398</v>
      </c>
      <c r="E106" s="17">
        <v>0.34866486313430001</v>
      </c>
      <c r="F106" s="17"/>
      <c r="G106" s="17">
        <v>0.34904394240229802</v>
      </c>
      <c r="H106" s="17">
        <v>0.37518277410353001</v>
      </c>
      <c r="I106" s="17">
        <v>0.337645697406802</v>
      </c>
      <c r="J106" s="17">
        <v>0.292494526600383</v>
      </c>
      <c r="K106" s="17">
        <v>0.33111699156897001</v>
      </c>
      <c r="L106" s="17">
        <v>0.37516569838963298</v>
      </c>
      <c r="M106" s="17"/>
      <c r="N106" s="17">
        <v>0.41801641938974599</v>
      </c>
      <c r="O106" s="17">
        <v>0.27549362824447898</v>
      </c>
      <c r="P106" s="17">
        <v>0.39963760562568401</v>
      </c>
      <c r="Q106" s="17">
        <v>0.287044111601364</v>
      </c>
      <c r="R106" s="17">
        <v>0.32598477404779003</v>
      </c>
      <c r="S106" s="17">
        <v>0.25706387970748501</v>
      </c>
      <c r="T106" s="17">
        <v>0.39478467949927698</v>
      </c>
      <c r="U106" s="17">
        <v>0.35983858951000602</v>
      </c>
      <c r="V106" s="17">
        <v>0.35084719014409199</v>
      </c>
      <c r="W106" s="17">
        <v>0.35275193580109598</v>
      </c>
      <c r="X106" s="17">
        <v>0.43278672762721598</v>
      </c>
      <c r="Y106" s="17">
        <v>0.29615275078841702</v>
      </c>
      <c r="Z106" s="17"/>
      <c r="AA106" s="17">
        <v>0.359610667950721</v>
      </c>
      <c r="AB106" s="17">
        <v>0.33982354870344</v>
      </c>
      <c r="AC106" s="17">
        <v>0.35780396223641903</v>
      </c>
      <c r="AD106" s="17">
        <v>0.323744068431984</v>
      </c>
      <c r="AE106" s="17"/>
      <c r="AF106" s="17">
        <v>0.39890279670414303</v>
      </c>
      <c r="AG106" s="17">
        <v>0.37361804726457098</v>
      </c>
      <c r="AH106" s="17">
        <v>0.32462675819325498</v>
      </c>
      <c r="AI106" s="17">
        <v>0.26246068543015499</v>
      </c>
      <c r="AJ106" s="17">
        <v>0.32900449955734101</v>
      </c>
      <c r="AK106" s="17">
        <v>0.33485855425320599</v>
      </c>
      <c r="AL106" s="17"/>
      <c r="AM106" s="17">
        <v>0.31399236612980802</v>
      </c>
      <c r="AN106" s="17">
        <v>0.38992921184707402</v>
      </c>
      <c r="AO106" s="17">
        <v>0.36496760850844101</v>
      </c>
      <c r="AP106" s="17">
        <v>0.46995984488023301</v>
      </c>
      <c r="AQ106" s="17">
        <v>0.26983282168274098</v>
      </c>
      <c r="AR106" s="17"/>
      <c r="AS106" s="17">
        <v>0.32260358294130198</v>
      </c>
      <c r="AT106" s="17">
        <v>0.403223226489205</v>
      </c>
      <c r="AU106" s="17">
        <v>0.31132832691875201</v>
      </c>
      <c r="AV106" s="17"/>
      <c r="AW106" s="17">
        <v>0.314731380615484</v>
      </c>
      <c r="AX106" s="17">
        <v>0.33243439508044298</v>
      </c>
      <c r="AY106" s="17">
        <v>0.381729200994394</v>
      </c>
      <c r="AZ106" s="17">
        <v>0.36459353885083701</v>
      </c>
      <c r="BA106" s="17">
        <v>0.41102512531589802</v>
      </c>
      <c r="BB106" s="17"/>
      <c r="BC106" s="17">
        <v>0.35459118846385501</v>
      </c>
      <c r="BD106" s="17">
        <v>0.31633156458615902</v>
      </c>
      <c r="BE106" s="17" t="s">
        <v>101</v>
      </c>
      <c r="BF106" s="17">
        <v>0.41928904192599498</v>
      </c>
      <c r="BG106" s="17">
        <v>0.27016807462131698</v>
      </c>
      <c r="BH106" s="17">
        <v>0.35570171194413902</v>
      </c>
      <c r="BI106" s="17">
        <v>0.443742629491503</v>
      </c>
      <c r="BJ106" s="17"/>
      <c r="BK106" s="17">
        <v>0.38376681644495297</v>
      </c>
      <c r="BL106" s="17">
        <v>0.37525775809793499</v>
      </c>
      <c r="BM106" s="17">
        <v>0.32331131164917498</v>
      </c>
      <c r="BN106" s="17">
        <v>0.32123875884611602</v>
      </c>
      <c r="BO106" s="17">
        <v>0.36779901002278798</v>
      </c>
      <c r="BP106" s="17">
        <v>0.34763804436259799</v>
      </c>
      <c r="BQ106" s="17">
        <v>0.34329987804421103</v>
      </c>
      <c r="BR106" s="17">
        <v>0.36008788254813601</v>
      </c>
      <c r="BS106" s="17"/>
      <c r="BT106" s="17">
        <v>0.38272599815031499</v>
      </c>
      <c r="BU106" s="17">
        <v>0.33550128701119097</v>
      </c>
      <c r="BV106" s="17">
        <v>0.324727132904161</v>
      </c>
      <c r="BW106" s="17"/>
      <c r="BX106" s="17">
        <v>0.36934467426036699</v>
      </c>
      <c r="BY106" s="17">
        <v>0.30847615661226102</v>
      </c>
      <c r="BZ106" s="17"/>
      <c r="CA106" s="17">
        <v>0.47592627313450198</v>
      </c>
      <c r="CB106" s="17">
        <v>0.30783781890011802</v>
      </c>
      <c r="CC106" s="17">
        <v>0.31761568385862099</v>
      </c>
      <c r="CD106" s="17">
        <v>0.34801106484562599</v>
      </c>
      <c r="CE106" s="17">
        <v>0.26770734235170701</v>
      </c>
    </row>
    <row r="107" spans="2:83" x14ac:dyDescent="0.35">
      <c r="B107" t="s">
        <v>174</v>
      </c>
      <c r="C107" s="17">
        <v>0.44669536312774999</v>
      </c>
      <c r="D107" s="17">
        <v>0.42626044200917101</v>
      </c>
      <c r="E107" s="17">
        <v>0.46475409077385699</v>
      </c>
      <c r="F107" s="17"/>
      <c r="G107" s="17">
        <v>0.43115942149840503</v>
      </c>
      <c r="H107" s="17">
        <v>0.41234064304729501</v>
      </c>
      <c r="I107" s="17">
        <v>0.42873748487883301</v>
      </c>
      <c r="J107" s="17">
        <v>0.46480210094101598</v>
      </c>
      <c r="K107" s="17">
        <v>0.446446578780126</v>
      </c>
      <c r="L107" s="17">
        <v>0.48520735309775098</v>
      </c>
      <c r="M107" s="17"/>
      <c r="N107" s="17">
        <v>0.37371102636180198</v>
      </c>
      <c r="O107" s="17">
        <v>0.51723096853439499</v>
      </c>
      <c r="P107" s="17">
        <v>0.43400921776413698</v>
      </c>
      <c r="Q107" s="17">
        <v>0.50189492119685897</v>
      </c>
      <c r="R107" s="17">
        <v>0.45996789235073399</v>
      </c>
      <c r="S107" s="17">
        <v>0.47433545530389098</v>
      </c>
      <c r="T107" s="17">
        <v>0.39117125197462999</v>
      </c>
      <c r="U107" s="17">
        <v>0.49047548738743801</v>
      </c>
      <c r="V107" s="17">
        <v>0.43945645310315401</v>
      </c>
      <c r="W107" s="17">
        <v>0.43829784496840102</v>
      </c>
      <c r="X107" s="17">
        <v>0.39114232586681003</v>
      </c>
      <c r="Y107" s="17">
        <v>0.470773999966347</v>
      </c>
      <c r="Z107" s="17"/>
      <c r="AA107" s="17">
        <v>0.47615797290690298</v>
      </c>
      <c r="AB107" s="17">
        <v>0.49135790675886298</v>
      </c>
      <c r="AC107" s="17">
        <v>0.41458651149041797</v>
      </c>
      <c r="AD107" s="17">
        <v>0.40027367308884498</v>
      </c>
      <c r="AE107" s="17"/>
      <c r="AF107" s="17">
        <v>0.39518337881369098</v>
      </c>
      <c r="AG107" s="17">
        <v>0.42568333496898803</v>
      </c>
      <c r="AH107" s="17">
        <v>0.43545012355971102</v>
      </c>
      <c r="AI107" s="17">
        <v>0.54573385809417596</v>
      </c>
      <c r="AJ107" s="17">
        <v>0.46656297763033799</v>
      </c>
      <c r="AK107" s="17">
        <v>0.400817438486127</v>
      </c>
      <c r="AL107" s="17"/>
      <c r="AM107" s="17">
        <v>0.47999975117157601</v>
      </c>
      <c r="AN107" s="17">
        <v>0.42347478092312901</v>
      </c>
      <c r="AO107" s="17">
        <v>0.39362500645073401</v>
      </c>
      <c r="AP107" s="17">
        <v>0.38316842792620498</v>
      </c>
      <c r="AQ107" s="17">
        <v>0.46619152105461897</v>
      </c>
      <c r="AR107" s="17"/>
      <c r="AS107" s="17">
        <v>0.47099930369368698</v>
      </c>
      <c r="AT107" s="17">
        <v>0.42283118147078502</v>
      </c>
      <c r="AU107" s="17">
        <v>0.48875746159793998</v>
      </c>
      <c r="AV107" s="17"/>
      <c r="AW107" s="17">
        <v>0.42226073892501398</v>
      </c>
      <c r="AX107" s="17">
        <v>0.447469088646272</v>
      </c>
      <c r="AY107" s="17">
        <v>0.46332841011953602</v>
      </c>
      <c r="AZ107" s="17">
        <v>0.46654072885626302</v>
      </c>
      <c r="BA107" s="17">
        <v>0.45617525575260198</v>
      </c>
      <c r="BB107" s="17"/>
      <c r="BC107" s="17">
        <v>0.46531512800108799</v>
      </c>
      <c r="BD107" s="17">
        <v>0.46952006100250498</v>
      </c>
      <c r="BE107" s="17" t="s">
        <v>101</v>
      </c>
      <c r="BF107" s="17">
        <v>0.32723896546150999</v>
      </c>
      <c r="BG107" s="17">
        <v>0.44101292337166498</v>
      </c>
      <c r="BH107" s="17">
        <v>0.43714697389693402</v>
      </c>
      <c r="BI107" s="17">
        <v>0.34319131816789999</v>
      </c>
      <c r="BJ107" s="17"/>
      <c r="BK107" s="17">
        <v>0.358463004143938</v>
      </c>
      <c r="BL107" s="17">
        <v>0.37844249081985798</v>
      </c>
      <c r="BM107" s="17">
        <v>0.46487827556717498</v>
      </c>
      <c r="BN107" s="17">
        <v>0.47864835075817602</v>
      </c>
      <c r="BO107" s="17">
        <v>0.45813280496061498</v>
      </c>
      <c r="BP107" s="17">
        <v>0.52603391758804996</v>
      </c>
      <c r="BQ107" s="17">
        <v>0.43301089536836102</v>
      </c>
      <c r="BR107" s="17">
        <v>0.44970561938996401</v>
      </c>
      <c r="BS107" s="17"/>
      <c r="BT107" s="17">
        <v>0.428735239157091</v>
      </c>
      <c r="BU107" s="17">
        <v>0.49268964233644602</v>
      </c>
      <c r="BV107" s="17">
        <v>0.430474826662745</v>
      </c>
      <c r="BW107" s="17"/>
      <c r="BX107" s="17">
        <v>0.433451409463667</v>
      </c>
      <c r="BY107" s="17">
        <v>0.44845193383975102</v>
      </c>
      <c r="BZ107" s="17"/>
      <c r="CA107" s="17">
        <v>0.43258108447478599</v>
      </c>
      <c r="CB107" s="17">
        <v>0.51147377252813397</v>
      </c>
      <c r="CC107" s="17">
        <v>0.48485462859086398</v>
      </c>
      <c r="CD107" s="17">
        <v>0.39305136855311901</v>
      </c>
      <c r="CE107" s="17">
        <v>0.39883336057252899</v>
      </c>
    </row>
    <row r="108" spans="2:83" x14ac:dyDescent="0.35">
      <c r="B108" t="s">
        <v>175</v>
      </c>
      <c r="C108" s="17">
        <v>0.15045116858212301</v>
      </c>
      <c r="D108" s="17">
        <v>0.16761370930691799</v>
      </c>
      <c r="E108" s="17">
        <v>0.132843386346123</v>
      </c>
      <c r="F108" s="17"/>
      <c r="G108" s="17">
        <v>0.12852740288499001</v>
      </c>
      <c r="H108" s="17">
        <v>0.149642990615173</v>
      </c>
      <c r="I108" s="17">
        <v>0.19335553724217799</v>
      </c>
      <c r="J108" s="17">
        <v>0.17043346640878099</v>
      </c>
      <c r="K108" s="17">
        <v>0.17394590332972201</v>
      </c>
      <c r="L108" s="17">
        <v>9.90619117391843E-2</v>
      </c>
      <c r="M108" s="17"/>
      <c r="N108" s="17">
        <v>0.137902195381406</v>
      </c>
      <c r="O108" s="17">
        <v>0.14571936167032501</v>
      </c>
      <c r="P108" s="17">
        <v>0.11994483358082</v>
      </c>
      <c r="Q108" s="17">
        <v>0.166989253523503</v>
      </c>
      <c r="R108" s="17">
        <v>0.13716943251247801</v>
      </c>
      <c r="S108" s="17">
        <v>0.187646606364649</v>
      </c>
      <c r="T108" s="17">
        <v>0.14640331332475001</v>
      </c>
      <c r="U108" s="17">
        <v>0.129962099919854</v>
      </c>
      <c r="V108" s="17">
        <v>0.14069739280024801</v>
      </c>
      <c r="W108" s="17">
        <v>0.176008348904311</v>
      </c>
      <c r="X108" s="17">
        <v>0.12661982828180099</v>
      </c>
      <c r="Y108" s="17">
        <v>0.21818675274187399</v>
      </c>
      <c r="Z108" s="17"/>
      <c r="AA108" s="17">
        <v>0.13463297143494499</v>
      </c>
      <c r="AB108" s="17">
        <v>0.11831248602743499</v>
      </c>
      <c r="AC108" s="17">
        <v>0.181096192946227</v>
      </c>
      <c r="AD108" s="17">
        <v>0.17134870319471099</v>
      </c>
      <c r="AE108" s="17"/>
      <c r="AF108" s="17">
        <v>0.14162928831867</v>
      </c>
      <c r="AG108" s="17">
        <v>0.145402254802768</v>
      </c>
      <c r="AH108" s="17">
        <v>0.17237136676891601</v>
      </c>
      <c r="AI108" s="17">
        <v>0.14035437099998799</v>
      </c>
      <c r="AJ108" s="17">
        <v>0.15355430805429501</v>
      </c>
      <c r="AK108" s="17">
        <v>0.202133538595278</v>
      </c>
      <c r="AL108" s="17"/>
      <c r="AM108" s="17">
        <v>0.15440842829967699</v>
      </c>
      <c r="AN108" s="17">
        <v>0.12414788380019</v>
      </c>
      <c r="AO108" s="17">
        <v>0.199053831958172</v>
      </c>
      <c r="AP108" s="17">
        <v>0.10998655339248201</v>
      </c>
      <c r="AQ108" s="17">
        <v>0.17191832767932899</v>
      </c>
      <c r="AR108" s="17"/>
      <c r="AS108" s="17">
        <v>0.16635860526916799</v>
      </c>
      <c r="AT108" s="17">
        <v>0.135459119303733</v>
      </c>
      <c r="AU108" s="17">
        <v>0.16682876790510301</v>
      </c>
      <c r="AV108" s="17"/>
      <c r="AW108" s="17">
        <v>0.196106881970078</v>
      </c>
      <c r="AX108" s="17">
        <v>0.148965481473983</v>
      </c>
      <c r="AY108" s="17">
        <v>0.118747710163346</v>
      </c>
      <c r="AZ108" s="17">
        <v>0.12886014346703301</v>
      </c>
      <c r="BA108" s="17">
        <v>4.7212937196333501E-2</v>
      </c>
      <c r="BB108" s="17"/>
      <c r="BC108" s="17">
        <v>0.129126675062504</v>
      </c>
      <c r="BD108" s="17">
        <v>0.18189719624858899</v>
      </c>
      <c r="BE108" s="17" t="s">
        <v>101</v>
      </c>
      <c r="BF108" s="17">
        <v>0.16356163358044101</v>
      </c>
      <c r="BG108" s="17">
        <v>0.17172664567794599</v>
      </c>
      <c r="BH108" s="17">
        <v>0.14846110506347801</v>
      </c>
      <c r="BI108" s="17">
        <v>0.107752213808559</v>
      </c>
      <c r="BJ108" s="17"/>
      <c r="BK108" s="17">
        <v>0.14097444430018699</v>
      </c>
      <c r="BL108" s="17">
        <v>0.178149747100844</v>
      </c>
      <c r="BM108" s="17">
        <v>0.13620336953191201</v>
      </c>
      <c r="BN108" s="17">
        <v>0.156202225249681</v>
      </c>
      <c r="BO108" s="17">
        <v>0.14909501438225201</v>
      </c>
      <c r="BP108" s="17">
        <v>0.106706398277884</v>
      </c>
      <c r="BQ108" s="17">
        <v>0.123719227060985</v>
      </c>
      <c r="BR108" s="17">
        <v>0.17323134640577201</v>
      </c>
      <c r="BS108" s="17"/>
      <c r="BT108" s="17">
        <v>0.15115224652776499</v>
      </c>
      <c r="BU108" s="17">
        <v>0.122048194434327</v>
      </c>
      <c r="BV108" s="17">
        <v>0.16725002455664401</v>
      </c>
      <c r="BW108" s="17"/>
      <c r="BX108" s="17">
        <v>0.140210114811781</v>
      </c>
      <c r="BY108" s="17">
        <v>0.18565555140220599</v>
      </c>
      <c r="BZ108" s="17"/>
      <c r="CA108" s="17">
        <v>9.1492642390712101E-2</v>
      </c>
      <c r="CB108" s="17">
        <v>0.161134719799469</v>
      </c>
      <c r="CC108" s="17">
        <v>0.14144953128121901</v>
      </c>
      <c r="CD108" s="17">
        <v>0.21775299181483801</v>
      </c>
      <c r="CE108" s="17">
        <v>0.22188899904215401</v>
      </c>
    </row>
    <row r="109" spans="2:83" x14ac:dyDescent="0.35">
      <c r="B109" t="s">
        <v>176</v>
      </c>
      <c r="C109" s="17">
        <v>1.45193960661806E-2</v>
      </c>
      <c r="D109" s="17">
        <v>1.8661927843426299E-2</v>
      </c>
      <c r="E109" s="17">
        <v>1.06066817629073E-2</v>
      </c>
      <c r="F109" s="17"/>
      <c r="G109" s="17">
        <v>2.4698632065612701E-2</v>
      </c>
      <c r="H109" s="17">
        <v>1.7603276597029899E-2</v>
      </c>
      <c r="I109" s="17">
        <v>1.5933766894396399E-2</v>
      </c>
      <c r="J109" s="17">
        <v>9.2427101812446004E-3</v>
      </c>
      <c r="K109" s="17">
        <v>1.08351326437715E-2</v>
      </c>
      <c r="L109" s="17">
        <v>1.07953644736558E-2</v>
      </c>
      <c r="M109" s="17"/>
      <c r="N109" s="17">
        <v>2.0900922805385799E-2</v>
      </c>
      <c r="O109" s="17">
        <v>1.3110066045850599E-2</v>
      </c>
      <c r="P109" s="17">
        <v>1.2073300327467E-2</v>
      </c>
      <c r="Q109" s="17">
        <v>5.5351139719179102E-3</v>
      </c>
      <c r="R109" s="17">
        <v>1.27195157511685E-2</v>
      </c>
      <c r="S109" s="17">
        <v>2.0057420836421199E-2</v>
      </c>
      <c r="T109" s="17">
        <v>1.1635597766743E-2</v>
      </c>
      <c r="U109" s="17">
        <v>0</v>
      </c>
      <c r="V109" s="17">
        <v>3.0313890108222798E-2</v>
      </c>
      <c r="W109" s="17">
        <v>1.0837239162975401E-2</v>
      </c>
      <c r="X109" s="17">
        <v>9.7089515947686895E-3</v>
      </c>
      <c r="Y109" s="17">
        <v>0</v>
      </c>
      <c r="Z109" s="17"/>
      <c r="AA109" s="17">
        <v>1.00936108466493E-2</v>
      </c>
      <c r="AB109" s="17">
        <v>1.47491284259159E-2</v>
      </c>
      <c r="AC109" s="17">
        <v>1.09392958389908E-2</v>
      </c>
      <c r="AD109" s="17">
        <v>2.23268406516124E-2</v>
      </c>
      <c r="AE109" s="17"/>
      <c r="AF109" s="17">
        <v>2.08348408351306E-2</v>
      </c>
      <c r="AG109" s="17">
        <v>1.42558518132003E-2</v>
      </c>
      <c r="AH109" s="17">
        <v>1.44475148658827E-2</v>
      </c>
      <c r="AI109" s="17">
        <v>1.2270199491248201E-2</v>
      </c>
      <c r="AJ109" s="17">
        <v>7.4982109344933498E-3</v>
      </c>
      <c r="AK109" s="17">
        <v>1.4451054761867701E-2</v>
      </c>
      <c r="AL109" s="17"/>
      <c r="AM109" s="17">
        <v>1.01068969922631E-2</v>
      </c>
      <c r="AN109" s="17">
        <v>2.3586889505864898E-2</v>
      </c>
      <c r="AO109" s="17">
        <v>0</v>
      </c>
      <c r="AP109" s="17">
        <v>3.6885173801079703E-2</v>
      </c>
      <c r="AQ109" s="17">
        <v>1.2770363160486299E-2</v>
      </c>
      <c r="AR109" s="17"/>
      <c r="AS109" s="17">
        <v>1.16992224102699E-2</v>
      </c>
      <c r="AT109" s="17">
        <v>1.22751619784767E-2</v>
      </c>
      <c r="AU109" s="17">
        <v>0</v>
      </c>
      <c r="AV109" s="17"/>
      <c r="AW109" s="17">
        <v>1.17556676066796E-2</v>
      </c>
      <c r="AX109" s="17">
        <v>1.75118968624976E-2</v>
      </c>
      <c r="AY109" s="17">
        <v>1.22649739837918E-2</v>
      </c>
      <c r="AZ109" s="17">
        <v>1.17968548758965E-2</v>
      </c>
      <c r="BA109" s="17">
        <v>2.7852401697902401E-2</v>
      </c>
      <c r="BB109" s="17"/>
      <c r="BC109" s="17">
        <v>1.14251979011935E-2</v>
      </c>
      <c r="BD109" s="17">
        <v>1.0130024517230499E-2</v>
      </c>
      <c r="BE109" s="17" t="s">
        <v>101</v>
      </c>
      <c r="BF109" s="17">
        <v>3.2133352069332502E-2</v>
      </c>
      <c r="BG109" s="17">
        <v>2.0607500836724298E-2</v>
      </c>
      <c r="BH109" s="17">
        <v>6.8992228842859396E-3</v>
      </c>
      <c r="BI109" s="17">
        <v>6.1832012855204802E-2</v>
      </c>
      <c r="BJ109" s="17"/>
      <c r="BK109" s="17">
        <v>6.6275608874724803E-3</v>
      </c>
      <c r="BL109" s="17">
        <v>1.2167429289877499E-2</v>
      </c>
      <c r="BM109" s="17">
        <v>3.00546225264074E-2</v>
      </c>
      <c r="BN109" s="17">
        <v>8.6373029537292201E-3</v>
      </c>
      <c r="BO109" s="17">
        <v>1.5487567217471399E-2</v>
      </c>
      <c r="BP109" s="17">
        <v>0</v>
      </c>
      <c r="BQ109" s="17">
        <v>1.9584546107762599E-2</v>
      </c>
      <c r="BR109" s="17">
        <v>0</v>
      </c>
      <c r="BS109" s="17"/>
      <c r="BT109" s="17">
        <v>1.0524905125060199E-2</v>
      </c>
      <c r="BU109" s="17">
        <v>1.56178612208929E-2</v>
      </c>
      <c r="BV109" s="17">
        <v>1.69140272487899E-2</v>
      </c>
      <c r="BW109" s="17"/>
      <c r="BX109" s="17">
        <v>2.0644100427686898E-2</v>
      </c>
      <c r="BY109" s="17">
        <v>1.6221133510316801E-2</v>
      </c>
      <c r="BZ109" s="17"/>
      <c r="CA109" s="17">
        <v>0</v>
      </c>
      <c r="CB109" s="17">
        <v>1.1480680853843199E-2</v>
      </c>
      <c r="CC109" s="17">
        <v>2.0055628432383801E-2</v>
      </c>
      <c r="CD109" s="17">
        <v>1.0268217213492199E-2</v>
      </c>
      <c r="CE109" s="17">
        <v>2.5670386268615002E-2</v>
      </c>
    </row>
    <row r="110" spans="2:83" x14ac:dyDescent="0.35">
      <c r="B110" t="s">
        <v>177</v>
      </c>
      <c r="C110" s="17">
        <v>8.7674364640105296E-3</v>
      </c>
      <c r="D110" s="17">
        <v>1.23770214351337E-2</v>
      </c>
      <c r="E110" s="17">
        <v>5.3236170625117398E-3</v>
      </c>
      <c r="F110" s="17"/>
      <c r="G110" s="17">
        <v>4.2050961164309501E-2</v>
      </c>
      <c r="H110" s="17">
        <v>5.90648434540322E-3</v>
      </c>
      <c r="I110" s="17">
        <v>2.5480469800990301E-3</v>
      </c>
      <c r="J110" s="17">
        <v>5.3869498010414903E-3</v>
      </c>
      <c r="K110" s="17">
        <v>3.8157561955332298E-3</v>
      </c>
      <c r="L110" s="17">
        <v>0</v>
      </c>
      <c r="M110" s="17"/>
      <c r="N110" s="17">
        <v>1.42905619110357E-2</v>
      </c>
      <c r="O110" s="17">
        <v>7.0902944730316299E-3</v>
      </c>
      <c r="P110" s="17">
        <v>6.0447961096671103E-3</v>
      </c>
      <c r="Q110" s="17">
        <v>6.8566565437909099E-3</v>
      </c>
      <c r="R110" s="17">
        <v>2.35807444319029E-2</v>
      </c>
      <c r="S110" s="17">
        <v>1.01078538077425E-2</v>
      </c>
      <c r="T110" s="17">
        <v>5.4128306384263703E-3</v>
      </c>
      <c r="U110" s="17">
        <v>0</v>
      </c>
      <c r="V110" s="17">
        <v>8.4972577826558596E-3</v>
      </c>
      <c r="W110" s="17">
        <v>4.0965910695160502E-3</v>
      </c>
      <c r="X110" s="17">
        <v>0</v>
      </c>
      <c r="Y110" s="17">
        <v>1.48864965033622E-2</v>
      </c>
      <c r="Z110" s="17"/>
      <c r="AA110" s="17">
        <v>5.5459446788208404E-3</v>
      </c>
      <c r="AB110" s="17">
        <v>8.3254413331864709E-3</v>
      </c>
      <c r="AC110" s="17">
        <v>8.4366805682037707E-3</v>
      </c>
      <c r="AD110" s="17">
        <v>1.3066308690436E-2</v>
      </c>
      <c r="AE110" s="17"/>
      <c r="AF110" s="17">
        <v>1.2327972794495899E-2</v>
      </c>
      <c r="AG110" s="17">
        <v>4.7000329514345802E-3</v>
      </c>
      <c r="AH110" s="17">
        <v>1.14304024129094E-2</v>
      </c>
      <c r="AI110" s="17">
        <v>7.8277173368776105E-3</v>
      </c>
      <c r="AJ110" s="17">
        <v>5.1356306550658501E-3</v>
      </c>
      <c r="AK110" s="17">
        <v>2.4830433512316501E-2</v>
      </c>
      <c r="AL110" s="17"/>
      <c r="AM110" s="17">
        <v>5.0620512607777099E-3</v>
      </c>
      <c r="AN110" s="17">
        <v>1.0688889964787099E-2</v>
      </c>
      <c r="AO110" s="17">
        <v>1.07677540072025E-2</v>
      </c>
      <c r="AP110" s="17">
        <v>0</v>
      </c>
      <c r="AQ110" s="17">
        <v>1.24948755087492E-2</v>
      </c>
      <c r="AR110" s="17"/>
      <c r="AS110" s="17">
        <v>3.9216337702307202E-3</v>
      </c>
      <c r="AT110" s="17">
        <v>6.3996873395178004E-3</v>
      </c>
      <c r="AU110" s="17">
        <v>0</v>
      </c>
      <c r="AV110" s="17"/>
      <c r="AW110" s="17">
        <v>5.6878718424490902E-3</v>
      </c>
      <c r="AX110" s="17">
        <v>1.5619667526517301E-2</v>
      </c>
      <c r="AY110" s="17">
        <v>6.2267594533090198E-3</v>
      </c>
      <c r="AZ110" s="17">
        <v>7.0915249576271903E-3</v>
      </c>
      <c r="BA110" s="17">
        <v>0</v>
      </c>
      <c r="BB110" s="17"/>
      <c r="BC110" s="17">
        <v>3.45363460081151E-3</v>
      </c>
      <c r="BD110" s="17">
        <v>3.9162913560497397E-3</v>
      </c>
      <c r="BE110" s="17" t="s">
        <v>101</v>
      </c>
      <c r="BF110" s="17">
        <v>1.5819071723845099E-2</v>
      </c>
      <c r="BG110" s="17">
        <v>3.5417839038433999E-2</v>
      </c>
      <c r="BH110" s="17">
        <v>1.4063343099636401E-2</v>
      </c>
      <c r="BI110" s="17">
        <v>0</v>
      </c>
      <c r="BJ110" s="17"/>
      <c r="BK110" s="17">
        <v>2.3716382414102E-2</v>
      </c>
      <c r="BL110" s="17">
        <v>1.25986278568687E-2</v>
      </c>
      <c r="BM110" s="17">
        <v>5.7470884241277E-3</v>
      </c>
      <c r="BN110" s="17">
        <v>9.4003042608789503E-3</v>
      </c>
      <c r="BO110" s="17">
        <v>0</v>
      </c>
      <c r="BP110" s="17">
        <v>5.09751424587625E-3</v>
      </c>
      <c r="BQ110" s="17">
        <v>1.85410388568946E-2</v>
      </c>
      <c r="BR110" s="17">
        <v>7.4180832090940101E-3</v>
      </c>
      <c r="BS110" s="17"/>
      <c r="BT110" s="17">
        <v>7.7254404749137404E-3</v>
      </c>
      <c r="BU110" s="17">
        <v>0</v>
      </c>
      <c r="BV110" s="17">
        <v>1.3894673209606899E-2</v>
      </c>
      <c r="BW110" s="17"/>
      <c r="BX110" s="17">
        <v>1.22171057022732E-2</v>
      </c>
      <c r="BY110" s="17">
        <v>8.4561499918056598E-3</v>
      </c>
      <c r="BZ110" s="17"/>
      <c r="CA110" s="17">
        <v>0</v>
      </c>
      <c r="CB110" s="17">
        <v>0</v>
      </c>
      <c r="CC110" s="17">
        <v>8.66110276515898E-3</v>
      </c>
      <c r="CD110" s="17">
        <v>1.4176559263668001E-2</v>
      </c>
      <c r="CE110" s="17">
        <v>1.48959545377092E-2</v>
      </c>
    </row>
    <row r="111" spans="2:83" x14ac:dyDescent="0.35">
      <c r="B111" t="s">
        <v>113</v>
      </c>
      <c r="C111" s="17">
        <v>3.4605756885147797E-2</v>
      </c>
      <c r="D111" s="17">
        <v>3.1639151042447099E-2</v>
      </c>
      <c r="E111" s="17">
        <v>3.7807360920300001E-2</v>
      </c>
      <c r="F111" s="17"/>
      <c r="G111" s="17">
        <v>2.45196399843844E-2</v>
      </c>
      <c r="H111" s="17">
        <v>3.9323831291568898E-2</v>
      </c>
      <c r="I111" s="17">
        <v>2.1779466597691501E-2</v>
      </c>
      <c r="J111" s="17">
        <v>5.7640246067533901E-2</v>
      </c>
      <c r="K111" s="17">
        <v>3.3839637481877703E-2</v>
      </c>
      <c r="L111" s="17">
        <v>2.9769672299776499E-2</v>
      </c>
      <c r="M111" s="17"/>
      <c r="N111" s="17">
        <v>3.5178874150624297E-2</v>
      </c>
      <c r="O111" s="17">
        <v>4.1355681031919299E-2</v>
      </c>
      <c r="P111" s="17">
        <v>2.8290246592225898E-2</v>
      </c>
      <c r="Q111" s="17">
        <v>3.1679943162564998E-2</v>
      </c>
      <c r="R111" s="17">
        <v>4.0577640905926103E-2</v>
      </c>
      <c r="S111" s="17">
        <v>5.0788783979811597E-2</v>
      </c>
      <c r="T111" s="17">
        <v>5.0592326796173002E-2</v>
      </c>
      <c r="U111" s="17">
        <v>1.9723823182701699E-2</v>
      </c>
      <c r="V111" s="17">
        <v>3.0187816061627199E-2</v>
      </c>
      <c r="W111" s="17">
        <v>1.8008040093700901E-2</v>
      </c>
      <c r="X111" s="17">
        <v>3.9742166629405003E-2</v>
      </c>
      <c r="Y111" s="17">
        <v>0</v>
      </c>
      <c r="Z111" s="17"/>
      <c r="AA111" s="17">
        <v>1.3958832181959801E-2</v>
      </c>
      <c r="AB111" s="17">
        <v>2.7431488751159999E-2</v>
      </c>
      <c r="AC111" s="17">
        <v>2.7137356919741701E-2</v>
      </c>
      <c r="AD111" s="17">
        <v>6.9240405942410196E-2</v>
      </c>
      <c r="AE111" s="17"/>
      <c r="AF111" s="17">
        <v>3.11217225338693E-2</v>
      </c>
      <c r="AG111" s="17">
        <v>3.6340478199037303E-2</v>
      </c>
      <c r="AH111" s="17">
        <v>4.1673834199325001E-2</v>
      </c>
      <c r="AI111" s="17">
        <v>3.1353168647554101E-2</v>
      </c>
      <c r="AJ111" s="17">
        <v>3.8244373168467301E-2</v>
      </c>
      <c r="AK111" s="17">
        <v>2.29089803912053E-2</v>
      </c>
      <c r="AL111" s="17"/>
      <c r="AM111" s="17">
        <v>3.6430506145898101E-2</v>
      </c>
      <c r="AN111" s="17">
        <v>2.8172343958955098E-2</v>
      </c>
      <c r="AO111" s="17">
        <v>3.1585799075450199E-2</v>
      </c>
      <c r="AP111" s="17">
        <v>0</v>
      </c>
      <c r="AQ111" s="17">
        <v>6.6792090914075397E-2</v>
      </c>
      <c r="AR111" s="17"/>
      <c r="AS111" s="17">
        <v>2.4417651915342699E-2</v>
      </c>
      <c r="AT111" s="17">
        <v>1.9811623418282302E-2</v>
      </c>
      <c r="AU111" s="17">
        <v>3.3085443578206003E-2</v>
      </c>
      <c r="AV111" s="17"/>
      <c r="AW111" s="17">
        <v>4.9457459040295498E-2</v>
      </c>
      <c r="AX111" s="17">
        <v>3.79994704102865E-2</v>
      </c>
      <c r="AY111" s="17">
        <v>1.77029452856233E-2</v>
      </c>
      <c r="AZ111" s="17">
        <v>2.1117208992343199E-2</v>
      </c>
      <c r="BA111" s="17">
        <v>5.7734280037264302E-2</v>
      </c>
      <c r="BB111" s="17"/>
      <c r="BC111" s="17">
        <v>3.6088175970548302E-2</v>
      </c>
      <c r="BD111" s="17">
        <v>1.8204862289466502E-2</v>
      </c>
      <c r="BE111" s="17" t="s">
        <v>101</v>
      </c>
      <c r="BF111" s="17">
        <v>4.1957935238876899E-2</v>
      </c>
      <c r="BG111" s="17">
        <v>6.1067016453913603E-2</v>
      </c>
      <c r="BH111" s="17">
        <v>3.7727643111526203E-2</v>
      </c>
      <c r="BI111" s="17">
        <v>4.3481825676833098E-2</v>
      </c>
      <c r="BJ111" s="17"/>
      <c r="BK111" s="17">
        <v>8.6451791809346895E-2</v>
      </c>
      <c r="BL111" s="17">
        <v>4.3383946834616903E-2</v>
      </c>
      <c r="BM111" s="17">
        <v>3.9805332301202902E-2</v>
      </c>
      <c r="BN111" s="17">
        <v>2.5873057931418701E-2</v>
      </c>
      <c r="BO111" s="17">
        <v>9.4856034168732204E-3</v>
      </c>
      <c r="BP111" s="17">
        <v>1.45241255255918E-2</v>
      </c>
      <c r="BQ111" s="17">
        <v>6.18444145617855E-2</v>
      </c>
      <c r="BR111" s="17">
        <v>9.5570684470334902E-3</v>
      </c>
      <c r="BS111" s="17"/>
      <c r="BT111" s="17">
        <v>1.91361705648544E-2</v>
      </c>
      <c r="BU111" s="17">
        <v>3.4143014997144103E-2</v>
      </c>
      <c r="BV111" s="17">
        <v>4.6739315418053998E-2</v>
      </c>
      <c r="BW111" s="17"/>
      <c r="BX111" s="17">
        <v>2.41325953342248E-2</v>
      </c>
      <c r="BY111" s="17">
        <v>3.2739074643659501E-2</v>
      </c>
      <c r="BZ111" s="17"/>
      <c r="CA111" s="17">
        <v>0</v>
      </c>
      <c r="CB111" s="17">
        <v>8.0730079184346808E-3</v>
      </c>
      <c r="CC111" s="17">
        <v>2.7363425071753499E-2</v>
      </c>
      <c r="CD111" s="17">
        <v>1.6739798309256398E-2</v>
      </c>
      <c r="CE111" s="17">
        <v>7.1003957227285905E-2</v>
      </c>
    </row>
    <row r="112" spans="2:83" x14ac:dyDescent="0.35">
      <c r="B112" t="s">
        <v>178</v>
      </c>
      <c r="C112" s="17">
        <v>0.79165624200253804</v>
      </c>
      <c r="D112" s="17">
        <v>0.76970819037207405</v>
      </c>
      <c r="E112" s="17">
        <v>0.81341895390815799</v>
      </c>
      <c r="F112" s="17"/>
      <c r="G112" s="17">
        <v>0.780203363900703</v>
      </c>
      <c r="H112" s="17">
        <v>0.78752341715082497</v>
      </c>
      <c r="I112" s="17">
        <v>0.76638318228563496</v>
      </c>
      <c r="J112" s="17">
        <v>0.75729662754139904</v>
      </c>
      <c r="K112" s="17">
        <v>0.77756357034909596</v>
      </c>
      <c r="L112" s="17">
        <v>0.86037305148738297</v>
      </c>
      <c r="M112" s="17"/>
      <c r="N112" s="17">
        <v>0.79172744575154796</v>
      </c>
      <c r="O112" s="17">
        <v>0.79272459677887297</v>
      </c>
      <c r="P112" s="17">
        <v>0.83364682338981999</v>
      </c>
      <c r="Q112" s="17">
        <v>0.78893903279822297</v>
      </c>
      <c r="R112" s="17">
        <v>0.78595266639852401</v>
      </c>
      <c r="S112" s="17">
        <v>0.731399335011376</v>
      </c>
      <c r="T112" s="17">
        <v>0.78595593147390697</v>
      </c>
      <c r="U112" s="17">
        <v>0.85031407689744398</v>
      </c>
      <c r="V112" s="17">
        <v>0.790303643247246</v>
      </c>
      <c r="W112" s="17">
        <v>0.79104978076949695</v>
      </c>
      <c r="X112" s="17">
        <v>0.82392905349402601</v>
      </c>
      <c r="Y112" s="17">
        <v>0.76692675075476302</v>
      </c>
      <c r="Z112" s="17"/>
      <c r="AA112" s="17">
        <v>0.83576864085762503</v>
      </c>
      <c r="AB112" s="17">
        <v>0.83118145546230204</v>
      </c>
      <c r="AC112" s="17">
        <v>0.772390473726837</v>
      </c>
      <c r="AD112" s="17">
        <v>0.72401774152082998</v>
      </c>
      <c r="AE112" s="17"/>
      <c r="AF112" s="17">
        <v>0.794086175517834</v>
      </c>
      <c r="AG112" s="17">
        <v>0.79930138223355995</v>
      </c>
      <c r="AH112" s="17">
        <v>0.76007688175296695</v>
      </c>
      <c r="AI112" s="17">
        <v>0.80819454352433195</v>
      </c>
      <c r="AJ112" s="17">
        <v>0.79556747718767895</v>
      </c>
      <c r="AK112" s="17">
        <v>0.73567599273933304</v>
      </c>
      <c r="AL112" s="17"/>
      <c r="AM112" s="17">
        <v>0.79399211730138397</v>
      </c>
      <c r="AN112" s="17">
        <v>0.81340399277020303</v>
      </c>
      <c r="AO112" s="17">
        <v>0.75859261495917496</v>
      </c>
      <c r="AP112" s="17">
        <v>0.85312827280643799</v>
      </c>
      <c r="AQ112" s="17">
        <v>0.73602434273735995</v>
      </c>
      <c r="AR112" s="17"/>
      <c r="AS112" s="17">
        <v>0.79360288663498901</v>
      </c>
      <c r="AT112" s="17">
        <v>0.82605440795998997</v>
      </c>
      <c r="AU112" s="17">
        <v>0.80008578851669099</v>
      </c>
      <c r="AV112" s="17"/>
      <c r="AW112" s="17">
        <v>0.73699211954049704</v>
      </c>
      <c r="AX112" s="17">
        <v>0.77990348372671503</v>
      </c>
      <c r="AY112" s="17">
        <v>0.84505761111392996</v>
      </c>
      <c r="AZ112" s="17">
        <v>0.83113426770709997</v>
      </c>
      <c r="BA112" s="17">
        <v>0.86720038106849995</v>
      </c>
      <c r="BB112" s="17"/>
      <c r="BC112" s="17">
        <v>0.81990631646494305</v>
      </c>
      <c r="BD112" s="17">
        <v>0.78585162558866395</v>
      </c>
      <c r="BE112" s="17" t="s">
        <v>101</v>
      </c>
      <c r="BF112" s="17">
        <v>0.74652800738750502</v>
      </c>
      <c r="BG112" s="17">
        <v>0.71118099799298196</v>
      </c>
      <c r="BH112" s="17">
        <v>0.79284868584107304</v>
      </c>
      <c r="BI112" s="17">
        <v>0.78693394765940305</v>
      </c>
      <c r="BJ112" s="17"/>
      <c r="BK112" s="17">
        <v>0.74222982058889198</v>
      </c>
      <c r="BL112" s="17">
        <v>0.75370024891779297</v>
      </c>
      <c r="BM112" s="17">
        <v>0.78818958721635002</v>
      </c>
      <c r="BN112" s="17">
        <v>0.79988710960429199</v>
      </c>
      <c r="BO112" s="17">
        <v>0.82593181498340296</v>
      </c>
      <c r="BP112" s="17">
        <v>0.873671961950647</v>
      </c>
      <c r="BQ112" s="17">
        <v>0.77631077341257204</v>
      </c>
      <c r="BR112" s="17">
        <v>0.80979350193809996</v>
      </c>
      <c r="BS112" s="17"/>
      <c r="BT112" s="17">
        <v>0.81146123730740705</v>
      </c>
      <c r="BU112" s="17">
        <v>0.82819092934763605</v>
      </c>
      <c r="BV112" s="17">
        <v>0.75520195956690594</v>
      </c>
      <c r="BW112" s="17"/>
      <c r="BX112" s="17">
        <v>0.80279608372403399</v>
      </c>
      <c r="BY112" s="17">
        <v>0.75692809045201204</v>
      </c>
      <c r="BZ112" s="17"/>
      <c r="CA112" s="17">
        <v>0.90850735760928802</v>
      </c>
      <c r="CB112" s="17">
        <v>0.81931159142825305</v>
      </c>
      <c r="CC112" s="17">
        <v>0.80247031244948497</v>
      </c>
      <c r="CD112" s="17">
        <v>0.741062433398745</v>
      </c>
      <c r="CE112" s="17">
        <v>0.66654070292423595</v>
      </c>
    </row>
    <row r="113" spans="2:83" x14ac:dyDescent="0.35">
      <c r="B113" t="s">
        <v>179</v>
      </c>
      <c r="C113" s="17">
        <v>2.32868325301911E-2</v>
      </c>
      <c r="D113" s="17">
        <v>3.1038949278560001E-2</v>
      </c>
      <c r="E113" s="17">
        <v>1.5930298825418999E-2</v>
      </c>
      <c r="F113" s="17"/>
      <c r="G113" s="17">
        <v>6.6749593229922299E-2</v>
      </c>
      <c r="H113" s="17">
        <v>2.3509760942433101E-2</v>
      </c>
      <c r="I113" s="17">
        <v>1.8481813874495399E-2</v>
      </c>
      <c r="J113" s="17">
        <v>1.4629659982286099E-2</v>
      </c>
      <c r="K113" s="17">
        <v>1.4650888839304699E-2</v>
      </c>
      <c r="L113" s="17">
        <v>1.07953644736558E-2</v>
      </c>
      <c r="M113" s="17"/>
      <c r="N113" s="17">
        <v>3.5191484716421501E-2</v>
      </c>
      <c r="O113" s="17">
        <v>2.0200360518882299E-2</v>
      </c>
      <c r="P113" s="17">
        <v>1.81180964371341E-2</v>
      </c>
      <c r="Q113" s="17">
        <v>1.23917705157088E-2</v>
      </c>
      <c r="R113" s="17">
        <v>3.6300260183071399E-2</v>
      </c>
      <c r="S113" s="17">
        <v>3.01652746441637E-2</v>
      </c>
      <c r="T113" s="17">
        <v>1.7048428405169399E-2</v>
      </c>
      <c r="U113" s="17">
        <v>0</v>
      </c>
      <c r="V113" s="17">
        <v>3.8811147890878701E-2</v>
      </c>
      <c r="W113" s="17">
        <v>1.49338302324914E-2</v>
      </c>
      <c r="X113" s="17">
        <v>9.7089515947686895E-3</v>
      </c>
      <c r="Y113" s="17">
        <v>1.48864965033622E-2</v>
      </c>
      <c r="Z113" s="17"/>
      <c r="AA113" s="17">
        <v>1.5639555525470202E-2</v>
      </c>
      <c r="AB113" s="17">
        <v>2.3074569759102399E-2</v>
      </c>
      <c r="AC113" s="17">
        <v>1.93759764071945E-2</v>
      </c>
      <c r="AD113" s="17">
        <v>3.5393149342048402E-2</v>
      </c>
      <c r="AE113" s="17"/>
      <c r="AF113" s="17">
        <v>3.3162813629626503E-2</v>
      </c>
      <c r="AG113" s="17">
        <v>1.89558847646349E-2</v>
      </c>
      <c r="AH113" s="17">
        <v>2.5877917278792101E-2</v>
      </c>
      <c r="AI113" s="17">
        <v>2.0097916828125801E-2</v>
      </c>
      <c r="AJ113" s="17">
        <v>1.26338415895592E-2</v>
      </c>
      <c r="AK113" s="17">
        <v>3.9281488274184102E-2</v>
      </c>
      <c r="AL113" s="17"/>
      <c r="AM113" s="17">
        <v>1.51689482530408E-2</v>
      </c>
      <c r="AN113" s="17">
        <v>3.4275779470652003E-2</v>
      </c>
      <c r="AO113" s="17">
        <v>1.07677540072025E-2</v>
      </c>
      <c r="AP113" s="17">
        <v>3.6885173801079703E-2</v>
      </c>
      <c r="AQ113" s="17">
        <v>2.5265238669235399E-2</v>
      </c>
      <c r="AR113" s="17"/>
      <c r="AS113" s="17">
        <v>1.56208561805006E-2</v>
      </c>
      <c r="AT113" s="17">
        <v>1.8674849317994499E-2</v>
      </c>
      <c r="AU113" s="17">
        <v>0</v>
      </c>
      <c r="AV113" s="17"/>
      <c r="AW113" s="17">
        <v>1.74435394491287E-2</v>
      </c>
      <c r="AX113" s="17">
        <v>3.3131564389014899E-2</v>
      </c>
      <c r="AY113" s="17">
        <v>1.84917334371008E-2</v>
      </c>
      <c r="AZ113" s="17">
        <v>1.8888379833523702E-2</v>
      </c>
      <c r="BA113" s="17">
        <v>2.7852401697902401E-2</v>
      </c>
      <c r="BB113" s="17"/>
      <c r="BC113" s="17">
        <v>1.4878832502005E-2</v>
      </c>
      <c r="BD113" s="17">
        <v>1.4046315873280301E-2</v>
      </c>
      <c r="BE113" s="17" t="s">
        <v>101</v>
      </c>
      <c r="BF113" s="17">
        <v>4.7952423793177601E-2</v>
      </c>
      <c r="BG113" s="17">
        <v>5.60253398751583E-2</v>
      </c>
      <c r="BH113" s="17">
        <v>2.09625659839223E-2</v>
      </c>
      <c r="BI113" s="17">
        <v>6.1832012855204802E-2</v>
      </c>
      <c r="BJ113" s="17"/>
      <c r="BK113" s="17">
        <v>3.03439433015745E-2</v>
      </c>
      <c r="BL113" s="17">
        <v>2.47660571467462E-2</v>
      </c>
      <c r="BM113" s="17">
        <v>3.5801710950535102E-2</v>
      </c>
      <c r="BN113" s="17">
        <v>1.80376072146082E-2</v>
      </c>
      <c r="BO113" s="17">
        <v>1.5487567217471399E-2</v>
      </c>
      <c r="BP113" s="17">
        <v>5.09751424587625E-3</v>
      </c>
      <c r="BQ113" s="17">
        <v>3.8125584964657303E-2</v>
      </c>
      <c r="BR113" s="17">
        <v>7.4180832090940101E-3</v>
      </c>
      <c r="BS113" s="17"/>
      <c r="BT113" s="17">
        <v>1.8250345599973902E-2</v>
      </c>
      <c r="BU113" s="17">
        <v>1.56178612208929E-2</v>
      </c>
      <c r="BV113" s="17">
        <v>3.0808700458396902E-2</v>
      </c>
      <c r="BW113" s="17"/>
      <c r="BX113" s="17">
        <v>3.2861206129960102E-2</v>
      </c>
      <c r="BY113" s="17">
        <v>2.4677283502122501E-2</v>
      </c>
      <c r="BZ113" s="17"/>
      <c r="CA113" s="17">
        <v>0</v>
      </c>
      <c r="CB113" s="17">
        <v>1.1480680853843199E-2</v>
      </c>
      <c r="CC113" s="17">
        <v>2.87167311975428E-2</v>
      </c>
      <c r="CD113" s="17">
        <v>2.4444776477160202E-2</v>
      </c>
      <c r="CE113" s="17">
        <v>4.0566340806324201E-2</v>
      </c>
    </row>
    <row r="114" spans="2:83" x14ac:dyDescent="0.35">
      <c r="B114" t="s">
        <v>140</v>
      </c>
      <c r="C114" s="17">
        <v>0.768369409472347</v>
      </c>
      <c r="D114" s="17">
        <v>0.73866924109351395</v>
      </c>
      <c r="E114" s="17">
        <v>0.79748865508273803</v>
      </c>
      <c r="F114" s="17"/>
      <c r="G114" s="17">
        <v>0.71345377067078097</v>
      </c>
      <c r="H114" s="17">
        <v>0.76401365620839201</v>
      </c>
      <c r="I114" s="17">
        <v>0.74790136841113997</v>
      </c>
      <c r="J114" s="17">
        <v>0.74266696755911299</v>
      </c>
      <c r="K114" s="17">
        <v>0.76291268150979097</v>
      </c>
      <c r="L114" s="17">
        <v>0.84957768701372705</v>
      </c>
      <c r="M114" s="17"/>
      <c r="N114" s="17">
        <v>0.75653596103512599</v>
      </c>
      <c r="O114" s="17">
        <v>0.772524236259991</v>
      </c>
      <c r="P114" s="17">
        <v>0.81552872695268597</v>
      </c>
      <c r="Q114" s="17">
        <v>0.77654726228251403</v>
      </c>
      <c r="R114" s="17">
        <v>0.74965240621545204</v>
      </c>
      <c r="S114" s="17">
        <v>0.70123406036721203</v>
      </c>
      <c r="T114" s="17">
        <v>0.76890750306873801</v>
      </c>
      <c r="U114" s="17">
        <v>0.85031407689744398</v>
      </c>
      <c r="V114" s="17">
        <v>0.75149249535636797</v>
      </c>
      <c r="W114" s="17">
        <v>0.77611595053700599</v>
      </c>
      <c r="X114" s="17">
        <v>0.81422010189925698</v>
      </c>
      <c r="Y114" s="17">
        <v>0.75204025425140097</v>
      </c>
      <c r="Z114" s="17"/>
      <c r="AA114" s="17">
        <v>0.82012908533215401</v>
      </c>
      <c r="AB114" s="17">
        <v>0.8081068857032</v>
      </c>
      <c r="AC114" s="17">
        <v>0.75301449731964198</v>
      </c>
      <c r="AD114" s="17">
        <v>0.68862459217878103</v>
      </c>
      <c r="AE114" s="17"/>
      <c r="AF114" s="17">
        <v>0.76092336188820797</v>
      </c>
      <c r="AG114" s="17">
        <v>0.78034549746892501</v>
      </c>
      <c r="AH114" s="17">
        <v>0.73419896447417499</v>
      </c>
      <c r="AI114" s="17">
        <v>0.78809662669620595</v>
      </c>
      <c r="AJ114" s="17">
        <v>0.78293363559812001</v>
      </c>
      <c r="AK114" s="17">
        <v>0.69639450446514894</v>
      </c>
      <c r="AL114" s="17"/>
      <c r="AM114" s="17">
        <v>0.77882316904834303</v>
      </c>
      <c r="AN114" s="17">
        <v>0.77912821329955095</v>
      </c>
      <c r="AO114" s="17">
        <v>0.74782486095197298</v>
      </c>
      <c r="AP114" s="17">
        <v>0.81624309900535896</v>
      </c>
      <c r="AQ114" s="17">
        <v>0.71075910406812504</v>
      </c>
      <c r="AR114" s="17"/>
      <c r="AS114" s="17">
        <v>0.77798203045448799</v>
      </c>
      <c r="AT114" s="17">
        <v>0.80737955864199595</v>
      </c>
      <c r="AU114" s="17">
        <v>0.80008578851669099</v>
      </c>
      <c r="AV114" s="17"/>
      <c r="AW114" s="17">
        <v>0.71954858009136902</v>
      </c>
      <c r="AX114" s="17">
        <v>0.74677191933770004</v>
      </c>
      <c r="AY114" s="17">
        <v>0.82656587767682899</v>
      </c>
      <c r="AZ114" s="17">
        <v>0.81224588787357699</v>
      </c>
      <c r="BA114" s="17">
        <v>0.83934797937059702</v>
      </c>
      <c r="BB114" s="17"/>
      <c r="BC114" s="17">
        <v>0.805027483962938</v>
      </c>
      <c r="BD114" s="17">
        <v>0.77180530971538397</v>
      </c>
      <c r="BE114" s="17" t="s">
        <v>101</v>
      </c>
      <c r="BF114" s="17">
        <v>0.69857558359432703</v>
      </c>
      <c r="BG114" s="17">
        <v>0.65515565811782395</v>
      </c>
      <c r="BH114" s="17">
        <v>0.77188611985715105</v>
      </c>
      <c r="BI114" s="17">
        <v>0.72510193480419805</v>
      </c>
      <c r="BJ114" s="17"/>
      <c r="BK114" s="17">
        <v>0.711885877287317</v>
      </c>
      <c r="BL114" s="17">
        <v>0.72893419177104601</v>
      </c>
      <c r="BM114" s="17">
        <v>0.75238787626581505</v>
      </c>
      <c r="BN114" s="17">
        <v>0.78184950238968398</v>
      </c>
      <c r="BO114" s="17">
        <v>0.81044424776593205</v>
      </c>
      <c r="BP114" s="17">
        <v>0.86857444770477099</v>
      </c>
      <c r="BQ114" s="17">
        <v>0.73818518844791503</v>
      </c>
      <c r="BR114" s="17">
        <v>0.80237541872900597</v>
      </c>
      <c r="BS114" s="17"/>
      <c r="BT114" s="17">
        <v>0.79321089170743297</v>
      </c>
      <c r="BU114" s="17">
        <v>0.81257306812674301</v>
      </c>
      <c r="BV114" s="17">
        <v>0.72439325910850905</v>
      </c>
      <c r="BW114" s="17"/>
      <c r="BX114" s="17">
        <v>0.76993487759407397</v>
      </c>
      <c r="BY114" s="17">
        <v>0.73225080694988998</v>
      </c>
      <c r="BZ114" s="17"/>
      <c r="CA114" s="17">
        <v>0.90850735760928802</v>
      </c>
      <c r="CB114" s="17">
        <v>0.80783091057440903</v>
      </c>
      <c r="CC114" s="17">
        <v>0.77375358125194205</v>
      </c>
      <c r="CD114" s="17">
        <v>0.71661765692158497</v>
      </c>
      <c r="CE114" s="17">
        <v>0.62597436211791202</v>
      </c>
    </row>
    <row r="115" spans="2:83" x14ac:dyDescent="0.35">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row>
    <row r="116" spans="2:83" x14ac:dyDescent="0.35">
      <c r="B116" s="6" t="s">
        <v>182</v>
      </c>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row>
    <row r="117" spans="2:83" x14ac:dyDescent="0.35">
      <c r="B117" s="24" t="s">
        <v>103</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row>
    <row r="118" spans="2:83" x14ac:dyDescent="0.35">
      <c r="B118" t="s">
        <v>173</v>
      </c>
      <c r="C118" s="17">
        <v>0.37187413165320898</v>
      </c>
      <c r="D118" s="17">
        <v>0.38594342907559498</v>
      </c>
      <c r="E118" s="17">
        <v>0.359786878923047</v>
      </c>
      <c r="F118" s="17"/>
      <c r="G118" s="17">
        <v>0.32856964653586301</v>
      </c>
      <c r="H118" s="17">
        <v>0.35705937520366898</v>
      </c>
      <c r="I118" s="17">
        <v>0.340761765375098</v>
      </c>
      <c r="J118" s="17">
        <v>0.37170522831582797</v>
      </c>
      <c r="K118" s="17">
        <v>0.406130418591786</v>
      </c>
      <c r="L118" s="17">
        <v>0.41532421605634701</v>
      </c>
      <c r="M118" s="17"/>
      <c r="N118" s="17">
        <v>0.41379757217992003</v>
      </c>
      <c r="O118" s="17">
        <v>0.32146312632518198</v>
      </c>
      <c r="P118" s="17">
        <v>0.36811680224590398</v>
      </c>
      <c r="Q118" s="17">
        <v>0.32566242031609299</v>
      </c>
      <c r="R118" s="17">
        <v>0.34965411118708301</v>
      </c>
      <c r="S118" s="17">
        <v>0.27619298802249598</v>
      </c>
      <c r="T118" s="17">
        <v>0.41456064733547099</v>
      </c>
      <c r="U118" s="17">
        <v>0.31598497542320803</v>
      </c>
      <c r="V118" s="17">
        <v>0.39604119853879099</v>
      </c>
      <c r="W118" s="17">
        <v>0.38929703750491501</v>
      </c>
      <c r="X118" s="17">
        <v>0.44255995616419902</v>
      </c>
      <c r="Y118" s="17">
        <v>0.58471357594385798</v>
      </c>
      <c r="Z118" s="17"/>
      <c r="AA118" s="17">
        <v>0.41383132617299401</v>
      </c>
      <c r="AB118" s="17">
        <v>0.364668873349834</v>
      </c>
      <c r="AC118" s="17">
        <v>0.35564631946959602</v>
      </c>
      <c r="AD118" s="17">
        <v>0.34722767204669802</v>
      </c>
      <c r="AE118" s="17"/>
      <c r="AF118" s="17">
        <v>0.40909422911351301</v>
      </c>
      <c r="AG118" s="17">
        <v>0.37466333742192998</v>
      </c>
      <c r="AH118" s="17">
        <v>0.36198706490655402</v>
      </c>
      <c r="AI118" s="17">
        <v>0.35510843246608897</v>
      </c>
      <c r="AJ118" s="17">
        <v>0.34267584845534599</v>
      </c>
      <c r="AK118" s="17">
        <v>0.34107151225773902</v>
      </c>
      <c r="AL118" s="17"/>
      <c r="AM118" s="17">
        <v>0.36184548902170399</v>
      </c>
      <c r="AN118" s="17">
        <v>0.41619892845738998</v>
      </c>
      <c r="AO118" s="17">
        <v>0.37819076434568299</v>
      </c>
      <c r="AP118" s="17">
        <v>0.42135435647247499</v>
      </c>
      <c r="AQ118" s="17">
        <v>0.27333098986225202</v>
      </c>
      <c r="AR118" s="17"/>
      <c r="AS118" s="17">
        <v>0.36073098844567297</v>
      </c>
      <c r="AT118" s="17">
        <v>0.435472950674685</v>
      </c>
      <c r="AU118" s="17">
        <v>0.37781829409614198</v>
      </c>
      <c r="AV118" s="17"/>
      <c r="AW118" s="17">
        <v>0.37269488204392798</v>
      </c>
      <c r="AX118" s="17">
        <v>0.35454974072927398</v>
      </c>
      <c r="AY118" s="17">
        <v>0.35812099093225902</v>
      </c>
      <c r="AZ118" s="17">
        <v>0.43172641338198597</v>
      </c>
      <c r="BA118" s="17">
        <v>0.39996751395712199</v>
      </c>
      <c r="BB118" s="17"/>
      <c r="BC118" s="17">
        <v>0.400850515457917</v>
      </c>
      <c r="BD118" s="17">
        <v>0.34960235513702698</v>
      </c>
      <c r="BE118" s="17" t="s">
        <v>101</v>
      </c>
      <c r="BF118" s="17">
        <v>0.383620552738837</v>
      </c>
      <c r="BG118" s="17">
        <v>0.364815539407776</v>
      </c>
      <c r="BH118" s="17">
        <v>0.33659176602018098</v>
      </c>
      <c r="BI118" s="17">
        <v>0.37208513107272101</v>
      </c>
      <c r="BJ118" s="17"/>
      <c r="BK118" s="17">
        <v>0.45153036561204701</v>
      </c>
      <c r="BL118" s="17">
        <v>0.34544767740510002</v>
      </c>
      <c r="BM118" s="17">
        <v>0.33551658752604002</v>
      </c>
      <c r="BN118" s="17">
        <v>0.36410170057304397</v>
      </c>
      <c r="BO118" s="17">
        <v>0.40589459495636099</v>
      </c>
      <c r="BP118" s="17">
        <v>0.41973617938086599</v>
      </c>
      <c r="BQ118" s="17">
        <v>0.38112804322398097</v>
      </c>
      <c r="BR118" s="17">
        <v>0.43583179503395197</v>
      </c>
      <c r="BS118" s="17"/>
      <c r="BT118" s="17">
        <v>0.394702051740976</v>
      </c>
      <c r="BU118" s="17">
        <v>0.437216402174812</v>
      </c>
      <c r="BV118" s="17">
        <v>0.31403651942071198</v>
      </c>
      <c r="BW118" s="17"/>
      <c r="BX118" s="17">
        <v>0.40709731037167401</v>
      </c>
      <c r="BY118" s="17">
        <v>0.32845924405622701</v>
      </c>
      <c r="BZ118" s="17"/>
      <c r="CA118" s="17">
        <v>0.64005509767947499</v>
      </c>
      <c r="CB118" s="17">
        <v>0.35285725675996499</v>
      </c>
      <c r="CC118" s="17">
        <v>0.347415440102331</v>
      </c>
      <c r="CD118" s="17">
        <v>0.32318857704415999</v>
      </c>
      <c r="CE118" s="17">
        <v>0.29447814258566601</v>
      </c>
    </row>
    <row r="119" spans="2:83" x14ac:dyDescent="0.35">
      <c r="B119" t="s">
        <v>174</v>
      </c>
      <c r="C119" s="17">
        <v>0.43429870839361301</v>
      </c>
      <c r="D119" s="17">
        <v>0.41399261602669701</v>
      </c>
      <c r="E119" s="17">
        <v>0.45368505610326398</v>
      </c>
      <c r="F119" s="17"/>
      <c r="G119" s="17">
        <v>0.38626821812846501</v>
      </c>
      <c r="H119" s="17">
        <v>0.44763584144429702</v>
      </c>
      <c r="I119" s="17">
        <v>0.44596265138795799</v>
      </c>
      <c r="J119" s="17">
        <v>0.41943901139657103</v>
      </c>
      <c r="K119" s="17">
        <v>0.42034180775531399</v>
      </c>
      <c r="L119" s="17">
        <v>0.46731461204680003</v>
      </c>
      <c r="M119" s="17"/>
      <c r="N119" s="17">
        <v>0.39945506174784301</v>
      </c>
      <c r="O119" s="17">
        <v>0.46087925928443002</v>
      </c>
      <c r="P119" s="17">
        <v>0.48554622044796403</v>
      </c>
      <c r="Q119" s="17">
        <v>0.44907390980670803</v>
      </c>
      <c r="R119" s="17">
        <v>0.44255604507551299</v>
      </c>
      <c r="S119" s="17">
        <v>0.47570421842949101</v>
      </c>
      <c r="T119" s="17">
        <v>0.41887672753542998</v>
      </c>
      <c r="U119" s="17">
        <v>0.54314502652656105</v>
      </c>
      <c r="V119" s="17">
        <v>0.43518781060313699</v>
      </c>
      <c r="W119" s="17">
        <v>0.384765982575482</v>
      </c>
      <c r="X119" s="17">
        <v>0.41616069095108499</v>
      </c>
      <c r="Y119" s="17">
        <v>0.22853110562175399</v>
      </c>
      <c r="Z119" s="17"/>
      <c r="AA119" s="17">
        <v>0.435456581535064</v>
      </c>
      <c r="AB119" s="17">
        <v>0.46751993448729701</v>
      </c>
      <c r="AC119" s="17">
        <v>0.42474533118726798</v>
      </c>
      <c r="AD119" s="17">
        <v>0.41037588029641903</v>
      </c>
      <c r="AE119" s="17"/>
      <c r="AF119" s="17">
        <v>0.387617747274003</v>
      </c>
      <c r="AG119" s="17">
        <v>0.44284700353647299</v>
      </c>
      <c r="AH119" s="17">
        <v>0.41348270508840901</v>
      </c>
      <c r="AI119" s="17">
        <v>0.44387213601513997</v>
      </c>
      <c r="AJ119" s="17">
        <v>0.48623650348706798</v>
      </c>
      <c r="AK119" s="17">
        <v>0.49557139538130401</v>
      </c>
      <c r="AL119" s="17"/>
      <c r="AM119" s="17">
        <v>0.45250996243722302</v>
      </c>
      <c r="AN119" s="17">
        <v>0.39514782131913101</v>
      </c>
      <c r="AO119" s="17">
        <v>0.43981415811661501</v>
      </c>
      <c r="AP119" s="17">
        <v>0.40769259051793499</v>
      </c>
      <c r="AQ119" s="17">
        <v>0.48657931625048401</v>
      </c>
      <c r="AR119" s="17"/>
      <c r="AS119" s="17">
        <v>0.467084075298073</v>
      </c>
      <c r="AT119" s="17">
        <v>0.40292994849897201</v>
      </c>
      <c r="AU119" s="17">
        <v>0.419138099215424</v>
      </c>
      <c r="AV119" s="17"/>
      <c r="AW119" s="17">
        <v>0.37282544760960701</v>
      </c>
      <c r="AX119" s="17">
        <v>0.46116016123773701</v>
      </c>
      <c r="AY119" s="17">
        <v>0.46632198154740701</v>
      </c>
      <c r="AZ119" s="17">
        <v>0.41224065145169497</v>
      </c>
      <c r="BA119" s="17">
        <v>0.46259217564942101</v>
      </c>
      <c r="BB119" s="17"/>
      <c r="BC119" s="17">
        <v>0.45149418811593001</v>
      </c>
      <c r="BD119" s="17">
        <v>0.437283235224325</v>
      </c>
      <c r="BE119" s="17" t="s">
        <v>101</v>
      </c>
      <c r="BF119" s="17">
        <v>0.39348434462960702</v>
      </c>
      <c r="BG119" s="17">
        <v>0.36060196767039598</v>
      </c>
      <c r="BH119" s="17">
        <v>0.438431771048713</v>
      </c>
      <c r="BI119" s="17">
        <v>0.38897037710677401</v>
      </c>
      <c r="BJ119" s="17"/>
      <c r="BK119" s="17">
        <v>0.30685357398788898</v>
      </c>
      <c r="BL119" s="17">
        <v>0.42029038095732502</v>
      </c>
      <c r="BM119" s="17">
        <v>0.45654374310764501</v>
      </c>
      <c r="BN119" s="17">
        <v>0.47943040458992298</v>
      </c>
      <c r="BO119" s="17">
        <v>0.40095613768111799</v>
      </c>
      <c r="BP119" s="17">
        <v>0.424165703054042</v>
      </c>
      <c r="BQ119" s="17">
        <v>0.45966187771890399</v>
      </c>
      <c r="BR119" s="17">
        <v>0.397233655099132</v>
      </c>
      <c r="BS119" s="17"/>
      <c r="BT119" s="17">
        <v>0.430080857609276</v>
      </c>
      <c r="BU119" s="17">
        <v>0.402323444949854</v>
      </c>
      <c r="BV119" s="17">
        <v>0.45658405734698299</v>
      </c>
      <c r="BW119" s="17"/>
      <c r="BX119" s="17">
        <v>0.377879948333947</v>
      </c>
      <c r="BY119" s="17">
        <v>0.45808902567257698</v>
      </c>
      <c r="BZ119" s="17"/>
      <c r="CA119" s="17">
        <v>0.26630794135234398</v>
      </c>
      <c r="CB119" s="17">
        <v>0.48022402609891202</v>
      </c>
      <c r="CC119" s="17">
        <v>0.44745369661794099</v>
      </c>
      <c r="CD119" s="17">
        <v>0.42651195612401399</v>
      </c>
      <c r="CE119" s="17">
        <v>0.42427177523627302</v>
      </c>
    </row>
    <row r="120" spans="2:83" x14ac:dyDescent="0.35">
      <c r="B120" t="s">
        <v>175</v>
      </c>
      <c r="C120" s="17">
        <v>0.13919157137907301</v>
      </c>
      <c r="D120" s="17">
        <v>0.15066260825364799</v>
      </c>
      <c r="E120" s="17">
        <v>0.12630062963628</v>
      </c>
      <c r="F120" s="17"/>
      <c r="G120" s="17">
        <v>0.17627152300059101</v>
      </c>
      <c r="H120" s="17">
        <v>0.140473113389599</v>
      </c>
      <c r="I120" s="17">
        <v>0.169841105210429</v>
      </c>
      <c r="J120" s="17">
        <v>0.151708470788149</v>
      </c>
      <c r="K120" s="17">
        <v>0.12348208402828099</v>
      </c>
      <c r="L120" s="17">
        <v>8.8938115890312502E-2</v>
      </c>
      <c r="M120" s="17"/>
      <c r="N120" s="17">
        <v>0.122889369477481</v>
      </c>
      <c r="O120" s="17">
        <v>0.14615206788941601</v>
      </c>
      <c r="P120" s="17">
        <v>0.12867816081338099</v>
      </c>
      <c r="Q120" s="17">
        <v>0.165266580703956</v>
      </c>
      <c r="R120" s="17">
        <v>0.12507730671839001</v>
      </c>
      <c r="S120" s="17">
        <v>0.19154719363178399</v>
      </c>
      <c r="T120" s="17">
        <v>0.118196678736274</v>
      </c>
      <c r="U120" s="17">
        <v>0.124022710316427</v>
      </c>
      <c r="V120" s="17">
        <v>0.13411832914791999</v>
      </c>
      <c r="W120" s="17">
        <v>0.152338190497049</v>
      </c>
      <c r="X120" s="17">
        <v>9.7734960841907997E-2</v>
      </c>
      <c r="Y120" s="17">
        <v>0.13557251800161699</v>
      </c>
      <c r="Z120" s="17"/>
      <c r="AA120" s="17">
        <v>9.1750814072340994E-2</v>
      </c>
      <c r="AB120" s="17">
        <v>0.14301779876224299</v>
      </c>
      <c r="AC120" s="17">
        <v>0.146027800310054</v>
      </c>
      <c r="AD120" s="17">
        <v>0.17764537716220399</v>
      </c>
      <c r="AE120" s="17"/>
      <c r="AF120" s="17">
        <v>0.124182082825121</v>
      </c>
      <c r="AG120" s="17">
        <v>0.14487176348571101</v>
      </c>
      <c r="AH120" s="17">
        <v>0.17146943552995</v>
      </c>
      <c r="AI120" s="17">
        <v>0.15308705003068601</v>
      </c>
      <c r="AJ120" s="17">
        <v>0.109148508008207</v>
      </c>
      <c r="AK120" s="17">
        <v>0.111245446415149</v>
      </c>
      <c r="AL120" s="17"/>
      <c r="AM120" s="17">
        <v>0.123815855989503</v>
      </c>
      <c r="AN120" s="17">
        <v>0.14048567983270299</v>
      </c>
      <c r="AO120" s="17">
        <v>0.13693182239489601</v>
      </c>
      <c r="AP120" s="17">
        <v>0.124066040166475</v>
      </c>
      <c r="AQ120" s="17">
        <v>0.16059036674956001</v>
      </c>
      <c r="AR120" s="17"/>
      <c r="AS120" s="17">
        <v>0.12592437899391901</v>
      </c>
      <c r="AT120" s="17">
        <v>0.126696969024409</v>
      </c>
      <c r="AU120" s="17">
        <v>0.148848778183226</v>
      </c>
      <c r="AV120" s="17"/>
      <c r="AW120" s="17">
        <v>0.182518095491012</v>
      </c>
      <c r="AX120" s="17">
        <v>0.120175540697468</v>
      </c>
      <c r="AY120" s="17">
        <v>0.13334793922443799</v>
      </c>
      <c r="AZ120" s="17">
        <v>0.118553535732384</v>
      </c>
      <c r="BA120" s="17">
        <v>8.7456305858324507E-2</v>
      </c>
      <c r="BB120" s="17"/>
      <c r="BC120" s="17">
        <v>0.10057457005196201</v>
      </c>
      <c r="BD120" s="17">
        <v>0.16259485565131701</v>
      </c>
      <c r="BE120" s="17" t="s">
        <v>101</v>
      </c>
      <c r="BF120" s="17">
        <v>0.165353794504847</v>
      </c>
      <c r="BG120" s="17">
        <v>0.197331893444297</v>
      </c>
      <c r="BH120" s="17">
        <v>0.160725649924987</v>
      </c>
      <c r="BI120" s="17">
        <v>0.171116524675444</v>
      </c>
      <c r="BJ120" s="17"/>
      <c r="BK120" s="17">
        <v>0.160721869458884</v>
      </c>
      <c r="BL120" s="17">
        <v>0.178096569809849</v>
      </c>
      <c r="BM120" s="17">
        <v>0.146211808793169</v>
      </c>
      <c r="BN120" s="17">
        <v>0.11429871810285901</v>
      </c>
      <c r="BO120" s="17">
        <v>0.15485145259768399</v>
      </c>
      <c r="BP120" s="17">
        <v>0.123864713097091</v>
      </c>
      <c r="BQ120" s="17">
        <v>5.4855815995695299E-2</v>
      </c>
      <c r="BR120" s="17">
        <v>0.101472212097676</v>
      </c>
      <c r="BS120" s="17"/>
      <c r="BT120" s="17">
        <v>0.13436608876851799</v>
      </c>
      <c r="BU120" s="17">
        <v>0.118071550033423</v>
      </c>
      <c r="BV120" s="17">
        <v>0.15609954192981601</v>
      </c>
      <c r="BW120" s="17"/>
      <c r="BX120" s="17">
        <v>0.143497432947229</v>
      </c>
      <c r="BY120" s="17">
        <v>0.160332851823526</v>
      </c>
      <c r="BZ120" s="17"/>
      <c r="CA120" s="17">
        <v>8.3379810673609403E-2</v>
      </c>
      <c r="CB120" s="17">
        <v>0.117023150405035</v>
      </c>
      <c r="CC120" s="17">
        <v>0.158911269093791</v>
      </c>
      <c r="CD120" s="17">
        <v>0.16018886759466799</v>
      </c>
      <c r="CE120" s="17">
        <v>0.18694144933812101</v>
      </c>
    </row>
    <row r="121" spans="2:83" x14ac:dyDescent="0.35">
      <c r="B121" t="s">
        <v>176</v>
      </c>
      <c r="C121" s="17">
        <v>1.9682473195065199E-2</v>
      </c>
      <c r="D121" s="17">
        <v>1.88732510651974E-2</v>
      </c>
      <c r="E121" s="17">
        <v>2.0646741443418701E-2</v>
      </c>
      <c r="F121" s="17"/>
      <c r="G121" s="17">
        <v>5.8236673227037697E-2</v>
      </c>
      <c r="H121" s="17">
        <v>1.6913090659542801E-2</v>
      </c>
      <c r="I121" s="17">
        <v>2.0289512651658799E-2</v>
      </c>
      <c r="J121" s="17">
        <v>8.9811872701077294E-3</v>
      </c>
      <c r="K121" s="17">
        <v>1.79610474068908E-2</v>
      </c>
      <c r="L121" s="17">
        <v>5.5480808134924899E-3</v>
      </c>
      <c r="M121" s="17"/>
      <c r="N121" s="17">
        <v>3.1169365619161501E-2</v>
      </c>
      <c r="O121" s="17">
        <v>2.4604706835493501E-2</v>
      </c>
      <c r="P121" s="17">
        <v>0</v>
      </c>
      <c r="Q121" s="17">
        <v>2.3567638771617699E-2</v>
      </c>
      <c r="R121" s="17">
        <v>1.9465769502545398E-2</v>
      </c>
      <c r="S121" s="17">
        <v>1.0290196670090301E-2</v>
      </c>
      <c r="T121" s="17">
        <v>1.30057402014171E-2</v>
      </c>
      <c r="U121" s="17">
        <v>1.6847287733802799E-2</v>
      </c>
      <c r="V121" s="17">
        <v>8.3599621212092409E-3</v>
      </c>
      <c r="W121" s="17">
        <v>3.77360898235332E-2</v>
      </c>
      <c r="X121" s="17">
        <v>1.1830299314850501E-2</v>
      </c>
      <c r="Y121" s="17">
        <v>3.62963039294079E-2</v>
      </c>
      <c r="Z121" s="17"/>
      <c r="AA121" s="17">
        <v>3.04355541157998E-2</v>
      </c>
      <c r="AB121" s="17">
        <v>3.4050454774647498E-3</v>
      </c>
      <c r="AC121" s="17">
        <v>3.5720417804547398E-2</v>
      </c>
      <c r="AD121" s="17">
        <v>1.10342775475319E-2</v>
      </c>
      <c r="AE121" s="17"/>
      <c r="AF121" s="17">
        <v>3.1401903442112501E-2</v>
      </c>
      <c r="AG121" s="17">
        <v>1.3415875382677E-2</v>
      </c>
      <c r="AH121" s="17">
        <v>2.0073094385379901E-2</v>
      </c>
      <c r="AI121" s="17">
        <v>1.20482763695379E-2</v>
      </c>
      <c r="AJ121" s="17">
        <v>2.5868497392939602E-2</v>
      </c>
      <c r="AK121" s="17">
        <v>1.3437636541621001E-2</v>
      </c>
      <c r="AL121" s="17"/>
      <c r="AM121" s="17">
        <v>2.0524760348210502E-2</v>
      </c>
      <c r="AN121" s="17">
        <v>1.9665392099740601E-2</v>
      </c>
      <c r="AO121" s="17">
        <v>2.1001844918688301E-2</v>
      </c>
      <c r="AP121" s="17">
        <v>4.6887012843114702E-2</v>
      </c>
      <c r="AQ121" s="17">
        <v>1.8093924179813401E-2</v>
      </c>
      <c r="AR121" s="17"/>
      <c r="AS121" s="17">
        <v>1.3983895516188101E-2</v>
      </c>
      <c r="AT121" s="17">
        <v>1.95918113822021E-2</v>
      </c>
      <c r="AU121" s="17">
        <v>3.4089547753377497E-2</v>
      </c>
      <c r="AV121" s="17"/>
      <c r="AW121" s="17">
        <v>2.26083077632665E-2</v>
      </c>
      <c r="AX121" s="17">
        <v>2.9159772488585901E-2</v>
      </c>
      <c r="AY121" s="17">
        <v>1.1272453238695201E-2</v>
      </c>
      <c r="AZ121" s="17">
        <v>1.5703465097005299E-2</v>
      </c>
      <c r="BA121" s="17">
        <v>0</v>
      </c>
      <c r="BB121" s="17"/>
      <c r="BC121" s="17">
        <v>1.450717297098E-2</v>
      </c>
      <c r="BD121" s="17">
        <v>2.6150584475282901E-2</v>
      </c>
      <c r="BE121" s="17" t="s">
        <v>101</v>
      </c>
      <c r="BF121" s="17">
        <v>3.2952996758617001E-2</v>
      </c>
      <c r="BG121" s="17">
        <v>1.6606715664782001E-2</v>
      </c>
      <c r="BH121" s="17">
        <v>1.9111484783022398E-2</v>
      </c>
      <c r="BI121" s="17">
        <v>0</v>
      </c>
      <c r="BJ121" s="17"/>
      <c r="BK121" s="17">
        <v>1.6865932571834E-2</v>
      </c>
      <c r="BL121" s="17">
        <v>2.3844125630463099E-2</v>
      </c>
      <c r="BM121" s="17">
        <v>1.8700749256877199E-2</v>
      </c>
      <c r="BN121" s="17">
        <v>1.39008023229592E-2</v>
      </c>
      <c r="BO121" s="17">
        <v>1.86849560022939E-2</v>
      </c>
      <c r="BP121" s="17">
        <v>1.8352168325814301E-2</v>
      </c>
      <c r="BQ121" s="17">
        <v>3.1671168355527399E-2</v>
      </c>
      <c r="BR121" s="17">
        <v>2.6550001345209E-2</v>
      </c>
      <c r="BS121" s="17"/>
      <c r="BT121" s="17">
        <v>1.87104443888832E-2</v>
      </c>
      <c r="BU121" s="17">
        <v>9.3742638566000208E-3</v>
      </c>
      <c r="BV121" s="17">
        <v>2.7221156263091201E-2</v>
      </c>
      <c r="BW121" s="17"/>
      <c r="BX121" s="17">
        <v>3.4941434029577799E-2</v>
      </c>
      <c r="BY121" s="17">
        <v>2.0527209129458299E-2</v>
      </c>
      <c r="BZ121" s="17"/>
      <c r="CA121" s="17">
        <v>1.0257150294572101E-2</v>
      </c>
      <c r="CB121" s="17">
        <v>2.4139374394212799E-2</v>
      </c>
      <c r="CC121" s="17">
        <v>2.0517122881987499E-2</v>
      </c>
      <c r="CD121" s="17">
        <v>4.3407818109542903E-2</v>
      </c>
      <c r="CE121" s="17">
        <v>3.1106656101463698E-2</v>
      </c>
    </row>
    <row r="122" spans="2:83" x14ac:dyDescent="0.35">
      <c r="B122" t="s">
        <v>177</v>
      </c>
      <c r="C122" s="17">
        <v>6.0323896933813497E-3</v>
      </c>
      <c r="D122" s="17">
        <v>7.6324775629936998E-3</v>
      </c>
      <c r="E122" s="17">
        <v>4.5248367132122904E-3</v>
      </c>
      <c r="F122" s="17"/>
      <c r="G122" s="17">
        <v>1.54337226375824E-2</v>
      </c>
      <c r="H122" s="17">
        <v>6.54883645456617E-3</v>
      </c>
      <c r="I122" s="17">
        <v>2.5480469800990301E-3</v>
      </c>
      <c r="J122" s="17">
        <v>2.76694695255973E-3</v>
      </c>
      <c r="K122" s="17">
        <v>1.01164274517606E-2</v>
      </c>
      <c r="L122" s="17">
        <v>2.0786606025854598E-3</v>
      </c>
      <c r="M122" s="17"/>
      <c r="N122" s="17">
        <v>4.3247987960147701E-3</v>
      </c>
      <c r="O122" s="17">
        <v>9.3168158366845506E-3</v>
      </c>
      <c r="P122" s="17">
        <v>5.7369143606838102E-3</v>
      </c>
      <c r="Q122" s="17">
        <v>5.4187521478075099E-3</v>
      </c>
      <c r="R122" s="17">
        <v>2.0067817264949099E-2</v>
      </c>
      <c r="S122" s="17">
        <v>6.1476507962119403E-3</v>
      </c>
      <c r="T122" s="17">
        <v>5.4128306384263703E-3</v>
      </c>
      <c r="U122" s="17">
        <v>0</v>
      </c>
      <c r="V122" s="17">
        <v>7.9567464611915596E-3</v>
      </c>
      <c r="W122" s="17">
        <v>0</v>
      </c>
      <c r="X122" s="17">
        <v>0</v>
      </c>
      <c r="Y122" s="17">
        <v>0</v>
      </c>
      <c r="Z122" s="17"/>
      <c r="AA122" s="17">
        <v>1.9115908190974499E-3</v>
      </c>
      <c r="AB122" s="17">
        <v>3.5259334472857902E-3</v>
      </c>
      <c r="AC122" s="17">
        <v>8.2816861746652804E-3</v>
      </c>
      <c r="AD122" s="17">
        <v>1.1155464722006399E-2</v>
      </c>
      <c r="AE122" s="17"/>
      <c r="AF122" s="17">
        <v>1.23268328651572E-2</v>
      </c>
      <c r="AG122" s="17">
        <v>3.5345722783924299E-3</v>
      </c>
      <c r="AH122" s="17">
        <v>3.3207165218764401E-3</v>
      </c>
      <c r="AI122" s="17">
        <v>6.9073378077548096E-3</v>
      </c>
      <c r="AJ122" s="17">
        <v>0</v>
      </c>
      <c r="AK122" s="17">
        <v>1.2557529662428801E-2</v>
      </c>
      <c r="AL122" s="17"/>
      <c r="AM122" s="17">
        <v>4.4869788257814796E-3</v>
      </c>
      <c r="AN122" s="17">
        <v>1.04718597111136E-2</v>
      </c>
      <c r="AO122" s="17">
        <v>0</v>
      </c>
      <c r="AP122" s="17">
        <v>0</v>
      </c>
      <c r="AQ122" s="17">
        <v>9.44654155939058E-3</v>
      </c>
      <c r="AR122" s="17"/>
      <c r="AS122" s="17">
        <v>9.6317258709239101E-3</v>
      </c>
      <c r="AT122" s="17">
        <v>6.1741639562398502E-3</v>
      </c>
      <c r="AU122" s="17">
        <v>0</v>
      </c>
      <c r="AV122" s="17"/>
      <c r="AW122" s="17">
        <v>1.1559753737414099E-2</v>
      </c>
      <c r="AX122" s="17">
        <v>4.8861260860971097E-3</v>
      </c>
      <c r="AY122" s="17">
        <v>6.1918151664873498E-3</v>
      </c>
      <c r="AZ122" s="17">
        <v>0</v>
      </c>
      <c r="BA122" s="17">
        <v>0</v>
      </c>
      <c r="BB122" s="17"/>
      <c r="BC122" s="17">
        <v>1.3448449394292299E-3</v>
      </c>
      <c r="BD122" s="17">
        <v>4.1031322119958599E-3</v>
      </c>
      <c r="BE122" s="17" t="s">
        <v>101</v>
      </c>
      <c r="BF122" s="17">
        <v>1.32361727675034E-2</v>
      </c>
      <c r="BG122" s="17">
        <v>2.8026041723433599E-2</v>
      </c>
      <c r="BH122" s="17">
        <v>7.0775312419322301E-3</v>
      </c>
      <c r="BI122" s="17">
        <v>0</v>
      </c>
      <c r="BJ122" s="17"/>
      <c r="BK122" s="17">
        <v>7.30573153807129E-3</v>
      </c>
      <c r="BL122" s="17">
        <v>5.72956568959647E-3</v>
      </c>
      <c r="BM122" s="17">
        <v>1.0268951401297501E-2</v>
      </c>
      <c r="BN122" s="17">
        <v>3.4845339012123402E-3</v>
      </c>
      <c r="BO122" s="17">
        <v>1.0127255345669901E-2</v>
      </c>
      <c r="BP122" s="17">
        <v>0</v>
      </c>
      <c r="BQ122" s="17">
        <v>1.08386801441067E-2</v>
      </c>
      <c r="BR122" s="17">
        <v>0</v>
      </c>
      <c r="BS122" s="17"/>
      <c r="BT122" s="17">
        <v>3.6043499197133799E-3</v>
      </c>
      <c r="BU122" s="17">
        <v>5.1861298399697399E-3</v>
      </c>
      <c r="BV122" s="17">
        <v>8.4407837311351198E-3</v>
      </c>
      <c r="BW122" s="17"/>
      <c r="BX122" s="17">
        <v>9.5292223735331891E-3</v>
      </c>
      <c r="BY122" s="17">
        <v>5.2746621374055698E-3</v>
      </c>
      <c r="BZ122" s="17"/>
      <c r="CA122" s="17">
        <v>0</v>
      </c>
      <c r="CB122" s="17">
        <v>0</v>
      </c>
      <c r="CC122" s="17">
        <v>4.4126811738662598E-3</v>
      </c>
      <c r="CD122" s="17">
        <v>1.5398226080456099E-2</v>
      </c>
      <c r="CE122" s="17">
        <v>7.0769553195844303E-3</v>
      </c>
    </row>
    <row r="123" spans="2:83" x14ac:dyDescent="0.35">
      <c r="B123" t="s">
        <v>113</v>
      </c>
      <c r="C123" s="17">
        <v>2.8920725685659301E-2</v>
      </c>
      <c r="D123" s="17">
        <v>2.2895618015868899E-2</v>
      </c>
      <c r="E123" s="17">
        <v>3.5055857180778298E-2</v>
      </c>
      <c r="F123" s="17"/>
      <c r="G123" s="17">
        <v>3.5220216470460801E-2</v>
      </c>
      <c r="H123" s="17">
        <v>3.1369742848325798E-2</v>
      </c>
      <c r="I123" s="17">
        <v>2.05969183947569E-2</v>
      </c>
      <c r="J123" s="17">
        <v>4.5399155276784703E-2</v>
      </c>
      <c r="K123" s="17">
        <v>2.1968214765967799E-2</v>
      </c>
      <c r="L123" s="17">
        <v>2.07963145904623E-2</v>
      </c>
      <c r="M123" s="17"/>
      <c r="N123" s="17">
        <v>2.8363832179580498E-2</v>
      </c>
      <c r="O123" s="17">
        <v>3.7584023828794798E-2</v>
      </c>
      <c r="P123" s="17">
        <v>1.19219021320676E-2</v>
      </c>
      <c r="Q123" s="17">
        <v>3.1010698253818001E-2</v>
      </c>
      <c r="R123" s="17">
        <v>4.31789502515195E-2</v>
      </c>
      <c r="S123" s="17">
        <v>4.01177524499262E-2</v>
      </c>
      <c r="T123" s="17">
        <v>2.99473755529817E-2</v>
      </c>
      <c r="U123" s="17">
        <v>0</v>
      </c>
      <c r="V123" s="17">
        <v>1.8335953127751398E-2</v>
      </c>
      <c r="W123" s="17">
        <v>3.5862699599021199E-2</v>
      </c>
      <c r="X123" s="17">
        <v>3.17140927279577E-2</v>
      </c>
      <c r="Y123" s="17">
        <v>1.48864965033622E-2</v>
      </c>
      <c r="Z123" s="17"/>
      <c r="AA123" s="17">
        <v>2.6614133284703401E-2</v>
      </c>
      <c r="AB123" s="17">
        <v>1.7862414475874899E-2</v>
      </c>
      <c r="AC123" s="17">
        <v>2.9578445053869199E-2</v>
      </c>
      <c r="AD123" s="17">
        <v>4.2561328225140201E-2</v>
      </c>
      <c r="AE123" s="17"/>
      <c r="AF123" s="17">
        <v>3.5377204480093502E-2</v>
      </c>
      <c r="AG123" s="17">
        <v>2.0667447894816299E-2</v>
      </c>
      <c r="AH123" s="17">
        <v>2.9666983567831502E-2</v>
      </c>
      <c r="AI123" s="17">
        <v>2.8976767310792101E-2</v>
      </c>
      <c r="AJ123" s="17">
        <v>3.6070642656440298E-2</v>
      </c>
      <c r="AK123" s="17">
        <v>2.6116479741758101E-2</v>
      </c>
      <c r="AL123" s="17"/>
      <c r="AM123" s="17">
        <v>3.6816953377577698E-2</v>
      </c>
      <c r="AN123" s="17">
        <v>1.8030318579921899E-2</v>
      </c>
      <c r="AO123" s="17">
        <v>2.4061410224117799E-2</v>
      </c>
      <c r="AP123" s="17">
        <v>0</v>
      </c>
      <c r="AQ123" s="17">
        <v>5.1958861398499999E-2</v>
      </c>
      <c r="AR123" s="17"/>
      <c r="AS123" s="17">
        <v>2.2644935875222701E-2</v>
      </c>
      <c r="AT123" s="17">
        <v>9.1341564634915898E-3</v>
      </c>
      <c r="AU123" s="17">
        <v>2.0105280751830601E-2</v>
      </c>
      <c r="AV123" s="17"/>
      <c r="AW123" s="17">
        <v>3.7793513354772303E-2</v>
      </c>
      <c r="AX123" s="17">
        <v>3.0068658760838699E-2</v>
      </c>
      <c r="AY123" s="17">
        <v>2.4744819890713799E-2</v>
      </c>
      <c r="AZ123" s="17">
        <v>2.1775934336929099E-2</v>
      </c>
      <c r="BA123" s="17">
        <v>4.9984004535132499E-2</v>
      </c>
      <c r="BB123" s="17"/>
      <c r="BC123" s="17">
        <v>3.1228708463782499E-2</v>
      </c>
      <c r="BD123" s="17">
        <v>2.02658373000521E-2</v>
      </c>
      <c r="BE123" s="17" t="s">
        <v>101</v>
      </c>
      <c r="BF123" s="17">
        <v>1.1352138600589E-2</v>
      </c>
      <c r="BG123" s="17">
        <v>3.2617842089315299E-2</v>
      </c>
      <c r="BH123" s="17">
        <v>3.8061796981163701E-2</v>
      </c>
      <c r="BI123" s="17">
        <v>6.7827967145060605E-2</v>
      </c>
      <c r="BJ123" s="17"/>
      <c r="BK123" s="17">
        <v>5.6722526831275398E-2</v>
      </c>
      <c r="BL123" s="17">
        <v>2.6591680507665801E-2</v>
      </c>
      <c r="BM123" s="17">
        <v>3.2758159914972197E-2</v>
      </c>
      <c r="BN123" s="17">
        <v>2.47838405100014E-2</v>
      </c>
      <c r="BO123" s="17">
        <v>9.4856034168732204E-3</v>
      </c>
      <c r="BP123" s="17">
        <v>1.38812361421875E-2</v>
      </c>
      <c r="BQ123" s="17">
        <v>6.18444145617855E-2</v>
      </c>
      <c r="BR123" s="17">
        <v>3.89123364240299E-2</v>
      </c>
      <c r="BS123" s="17"/>
      <c r="BT123" s="17">
        <v>1.85362075726337E-2</v>
      </c>
      <c r="BU123" s="17">
        <v>2.7828209145340701E-2</v>
      </c>
      <c r="BV123" s="17">
        <v>3.7617941308262397E-2</v>
      </c>
      <c r="BW123" s="17"/>
      <c r="BX123" s="17">
        <v>2.7054651944039099E-2</v>
      </c>
      <c r="BY123" s="17">
        <v>2.7317007180806999E-2</v>
      </c>
      <c r="BZ123" s="17"/>
      <c r="CA123" s="17">
        <v>0</v>
      </c>
      <c r="CB123" s="17">
        <v>2.5756192341874699E-2</v>
      </c>
      <c r="CC123" s="17">
        <v>2.1289790130082701E-2</v>
      </c>
      <c r="CD123" s="17">
        <v>3.1304555047158802E-2</v>
      </c>
      <c r="CE123" s="17">
        <v>5.6125021418891897E-2</v>
      </c>
    </row>
    <row r="124" spans="2:83" x14ac:dyDescent="0.35">
      <c r="B124" t="s">
        <v>178</v>
      </c>
      <c r="C124" s="17">
        <v>0.80617284004682199</v>
      </c>
      <c r="D124" s="17">
        <v>0.79993604510229199</v>
      </c>
      <c r="E124" s="17">
        <v>0.81347193502631099</v>
      </c>
      <c r="F124" s="17"/>
      <c r="G124" s="17">
        <v>0.71483786466432797</v>
      </c>
      <c r="H124" s="17">
        <v>0.80469521664796595</v>
      </c>
      <c r="I124" s="17">
        <v>0.78672441676305604</v>
      </c>
      <c r="J124" s="17">
        <v>0.791144239712399</v>
      </c>
      <c r="K124" s="17">
        <v>0.82647222634709905</v>
      </c>
      <c r="L124" s="17">
        <v>0.88263882810314698</v>
      </c>
      <c r="M124" s="17"/>
      <c r="N124" s="17">
        <v>0.81325263392776304</v>
      </c>
      <c r="O124" s="17">
        <v>0.782342385609612</v>
      </c>
      <c r="P124" s="17">
        <v>0.85366302269386796</v>
      </c>
      <c r="Q124" s="17">
        <v>0.77473633012280096</v>
      </c>
      <c r="R124" s="17">
        <v>0.79221015626259605</v>
      </c>
      <c r="S124" s="17">
        <v>0.75189720645198799</v>
      </c>
      <c r="T124" s="17">
        <v>0.83343737487090097</v>
      </c>
      <c r="U124" s="17">
        <v>0.85913000194976996</v>
      </c>
      <c r="V124" s="17">
        <v>0.83122900914192799</v>
      </c>
      <c r="W124" s="17">
        <v>0.77406302008039696</v>
      </c>
      <c r="X124" s="17">
        <v>0.85872064711528395</v>
      </c>
      <c r="Y124" s="17">
        <v>0.81324468156561203</v>
      </c>
      <c r="Z124" s="17"/>
      <c r="AA124" s="17">
        <v>0.84928790770805795</v>
      </c>
      <c r="AB124" s="17">
        <v>0.83218880783713201</v>
      </c>
      <c r="AC124" s="17">
        <v>0.780391650656864</v>
      </c>
      <c r="AD124" s="17">
        <v>0.75760355234311705</v>
      </c>
      <c r="AE124" s="17"/>
      <c r="AF124" s="17">
        <v>0.79671197638751601</v>
      </c>
      <c r="AG124" s="17">
        <v>0.81751034095840303</v>
      </c>
      <c r="AH124" s="17">
        <v>0.77546976999496298</v>
      </c>
      <c r="AI124" s="17">
        <v>0.798980568481229</v>
      </c>
      <c r="AJ124" s="17">
        <v>0.82891235194241297</v>
      </c>
      <c r="AK124" s="17">
        <v>0.83664290763904303</v>
      </c>
      <c r="AL124" s="17"/>
      <c r="AM124" s="17">
        <v>0.81435545145892696</v>
      </c>
      <c r="AN124" s="17">
        <v>0.81134674977652099</v>
      </c>
      <c r="AO124" s="17">
        <v>0.81800492246229795</v>
      </c>
      <c r="AP124" s="17">
        <v>0.82904694699041004</v>
      </c>
      <c r="AQ124" s="17">
        <v>0.75991030611273602</v>
      </c>
      <c r="AR124" s="17"/>
      <c r="AS124" s="17">
        <v>0.82781506374374703</v>
      </c>
      <c r="AT124" s="17">
        <v>0.83840289917365696</v>
      </c>
      <c r="AU124" s="17">
        <v>0.79695639331156598</v>
      </c>
      <c r="AV124" s="17"/>
      <c r="AW124" s="17">
        <v>0.74552032965353499</v>
      </c>
      <c r="AX124" s="17">
        <v>0.81570990196701099</v>
      </c>
      <c r="AY124" s="17">
        <v>0.82444297247966603</v>
      </c>
      <c r="AZ124" s="17">
        <v>0.843967064833682</v>
      </c>
      <c r="BA124" s="17">
        <v>0.86255968960654295</v>
      </c>
      <c r="BB124" s="17"/>
      <c r="BC124" s="17">
        <v>0.85234470357384695</v>
      </c>
      <c r="BD124" s="17">
        <v>0.78688559036135197</v>
      </c>
      <c r="BE124" s="17" t="s">
        <v>101</v>
      </c>
      <c r="BF124" s="17">
        <v>0.77710489736844401</v>
      </c>
      <c r="BG124" s="17">
        <v>0.72541750707817199</v>
      </c>
      <c r="BH124" s="17">
        <v>0.77502353706889404</v>
      </c>
      <c r="BI124" s="17">
        <v>0.76105550817949497</v>
      </c>
      <c r="BJ124" s="17"/>
      <c r="BK124" s="17">
        <v>0.758383939599936</v>
      </c>
      <c r="BL124" s="17">
        <v>0.76573805836242603</v>
      </c>
      <c r="BM124" s="17">
        <v>0.79206033063368397</v>
      </c>
      <c r="BN124" s="17">
        <v>0.84353210516296795</v>
      </c>
      <c r="BO124" s="17">
        <v>0.80685073263747897</v>
      </c>
      <c r="BP124" s="17">
        <v>0.84390188243490805</v>
      </c>
      <c r="BQ124" s="17">
        <v>0.84078992094288496</v>
      </c>
      <c r="BR124" s="17">
        <v>0.83306545013308497</v>
      </c>
      <c r="BS124" s="17"/>
      <c r="BT124" s="17">
        <v>0.824782909350252</v>
      </c>
      <c r="BU124" s="17">
        <v>0.839539847124667</v>
      </c>
      <c r="BV124" s="17">
        <v>0.77062057676769502</v>
      </c>
      <c r="BW124" s="17"/>
      <c r="BX124" s="17">
        <v>0.78497725870562096</v>
      </c>
      <c r="BY124" s="17">
        <v>0.78654826972880398</v>
      </c>
      <c r="BZ124" s="17"/>
      <c r="CA124" s="17">
        <v>0.90636303903181803</v>
      </c>
      <c r="CB124" s="17">
        <v>0.83308128285887695</v>
      </c>
      <c r="CC124" s="17">
        <v>0.79486913672027204</v>
      </c>
      <c r="CD124" s="17">
        <v>0.74970053316817398</v>
      </c>
      <c r="CE124" s="17">
        <v>0.71874991782193898</v>
      </c>
    </row>
    <row r="125" spans="2:83" x14ac:dyDescent="0.35">
      <c r="B125" t="s">
        <v>179</v>
      </c>
      <c r="C125" s="17">
        <v>2.5714862888446498E-2</v>
      </c>
      <c r="D125" s="17">
        <v>2.6505728628191099E-2</v>
      </c>
      <c r="E125" s="17">
        <v>2.5171578156631E-2</v>
      </c>
      <c r="F125" s="17"/>
      <c r="G125" s="17">
        <v>7.367039586462E-2</v>
      </c>
      <c r="H125" s="17">
        <v>2.3461927114109001E-2</v>
      </c>
      <c r="I125" s="17">
        <v>2.2837559631757799E-2</v>
      </c>
      <c r="J125" s="17">
        <v>1.1748134222667499E-2</v>
      </c>
      <c r="K125" s="17">
        <v>2.8077474858651402E-2</v>
      </c>
      <c r="L125" s="17">
        <v>7.6267414160779501E-3</v>
      </c>
      <c r="M125" s="17"/>
      <c r="N125" s="17">
        <v>3.5494164415176298E-2</v>
      </c>
      <c r="O125" s="17">
        <v>3.3921522672178003E-2</v>
      </c>
      <c r="P125" s="17">
        <v>5.7369143606838102E-3</v>
      </c>
      <c r="Q125" s="17">
        <v>2.89863909194252E-2</v>
      </c>
      <c r="R125" s="17">
        <v>3.9533586767494501E-2</v>
      </c>
      <c r="S125" s="17">
        <v>1.6437847466302301E-2</v>
      </c>
      <c r="T125" s="17">
        <v>1.8418570839843398E-2</v>
      </c>
      <c r="U125" s="17">
        <v>1.6847287733802799E-2</v>
      </c>
      <c r="V125" s="17">
        <v>1.63167085824008E-2</v>
      </c>
      <c r="W125" s="17">
        <v>3.77360898235332E-2</v>
      </c>
      <c r="X125" s="17">
        <v>1.1830299314850501E-2</v>
      </c>
      <c r="Y125" s="17">
        <v>3.62963039294079E-2</v>
      </c>
      <c r="Z125" s="17"/>
      <c r="AA125" s="17">
        <v>3.23471449348973E-2</v>
      </c>
      <c r="AB125" s="17">
        <v>6.9309789247505504E-3</v>
      </c>
      <c r="AC125" s="17">
        <v>4.4002103979212698E-2</v>
      </c>
      <c r="AD125" s="17">
        <v>2.21897422695383E-2</v>
      </c>
      <c r="AE125" s="17"/>
      <c r="AF125" s="17">
        <v>4.37287363072697E-2</v>
      </c>
      <c r="AG125" s="17">
        <v>1.6950447661069502E-2</v>
      </c>
      <c r="AH125" s="17">
        <v>2.3393810907256299E-2</v>
      </c>
      <c r="AI125" s="17">
        <v>1.89556141772927E-2</v>
      </c>
      <c r="AJ125" s="17">
        <v>2.5868497392939602E-2</v>
      </c>
      <c r="AK125" s="17">
        <v>2.5995166204049801E-2</v>
      </c>
      <c r="AL125" s="17"/>
      <c r="AM125" s="17">
        <v>2.5011739173991999E-2</v>
      </c>
      <c r="AN125" s="17">
        <v>3.01372518108542E-2</v>
      </c>
      <c r="AO125" s="17">
        <v>2.1001844918688301E-2</v>
      </c>
      <c r="AP125" s="17">
        <v>4.6887012843114702E-2</v>
      </c>
      <c r="AQ125" s="17">
        <v>2.7540465739204E-2</v>
      </c>
      <c r="AR125" s="17"/>
      <c r="AS125" s="17">
        <v>2.3615621387112099E-2</v>
      </c>
      <c r="AT125" s="17">
        <v>2.5765975338442E-2</v>
      </c>
      <c r="AU125" s="17">
        <v>3.4089547753377497E-2</v>
      </c>
      <c r="AV125" s="17"/>
      <c r="AW125" s="17">
        <v>3.4168061500680497E-2</v>
      </c>
      <c r="AX125" s="17">
        <v>3.4045898574683001E-2</v>
      </c>
      <c r="AY125" s="17">
        <v>1.74642684051825E-2</v>
      </c>
      <c r="AZ125" s="17">
        <v>1.5703465097005299E-2</v>
      </c>
      <c r="BA125" s="17">
        <v>0</v>
      </c>
      <c r="BB125" s="17"/>
      <c r="BC125" s="17">
        <v>1.5852017910409199E-2</v>
      </c>
      <c r="BD125" s="17">
        <v>3.0253716687278699E-2</v>
      </c>
      <c r="BE125" s="17" t="s">
        <v>101</v>
      </c>
      <c r="BF125" s="17">
        <v>4.6189169526120399E-2</v>
      </c>
      <c r="BG125" s="17">
        <v>4.4632757388215601E-2</v>
      </c>
      <c r="BH125" s="17">
        <v>2.61890160249547E-2</v>
      </c>
      <c r="BI125" s="17">
        <v>0</v>
      </c>
      <c r="BJ125" s="17"/>
      <c r="BK125" s="17">
        <v>2.4171664109905299E-2</v>
      </c>
      <c r="BL125" s="17">
        <v>2.95736913200596E-2</v>
      </c>
      <c r="BM125" s="17">
        <v>2.89697006581747E-2</v>
      </c>
      <c r="BN125" s="17">
        <v>1.7385336224171599E-2</v>
      </c>
      <c r="BO125" s="17">
        <v>2.8812211347963801E-2</v>
      </c>
      <c r="BP125" s="17">
        <v>1.8352168325814301E-2</v>
      </c>
      <c r="BQ125" s="17">
        <v>4.2509848499634101E-2</v>
      </c>
      <c r="BR125" s="17">
        <v>2.6550001345209E-2</v>
      </c>
      <c r="BS125" s="17"/>
      <c r="BT125" s="17">
        <v>2.2314794308596599E-2</v>
      </c>
      <c r="BU125" s="17">
        <v>1.45603936965698E-2</v>
      </c>
      <c r="BV125" s="17">
        <v>3.5661939994226302E-2</v>
      </c>
      <c r="BW125" s="17"/>
      <c r="BX125" s="17">
        <v>4.4470656403111E-2</v>
      </c>
      <c r="BY125" s="17">
        <v>2.58018712668639E-2</v>
      </c>
      <c r="BZ125" s="17"/>
      <c r="CA125" s="17">
        <v>1.0257150294572101E-2</v>
      </c>
      <c r="CB125" s="17">
        <v>2.4139374394212799E-2</v>
      </c>
      <c r="CC125" s="17">
        <v>2.4929804055853801E-2</v>
      </c>
      <c r="CD125" s="17">
        <v>5.8806044189998997E-2</v>
      </c>
      <c r="CE125" s="17">
        <v>3.8183611421048098E-2</v>
      </c>
    </row>
    <row r="126" spans="2:83" x14ac:dyDescent="0.35">
      <c r="B126" t="s">
        <v>140</v>
      </c>
      <c r="C126" s="17">
        <v>0.78045797715837495</v>
      </c>
      <c r="D126" s="17">
        <v>0.77343031647410099</v>
      </c>
      <c r="E126" s="17">
        <v>0.78830035686968003</v>
      </c>
      <c r="F126" s="17"/>
      <c r="G126" s="17">
        <v>0.64116746879970798</v>
      </c>
      <c r="H126" s="17">
        <v>0.78123328953385696</v>
      </c>
      <c r="I126" s="17">
        <v>0.763886857131299</v>
      </c>
      <c r="J126" s="17">
        <v>0.77939610548973104</v>
      </c>
      <c r="K126" s="17">
        <v>0.79839475148844796</v>
      </c>
      <c r="L126" s="17">
        <v>0.87501208668706898</v>
      </c>
      <c r="M126" s="17"/>
      <c r="N126" s="17">
        <v>0.77775846951258598</v>
      </c>
      <c r="O126" s="17">
        <v>0.74842086293743404</v>
      </c>
      <c r="P126" s="17">
        <v>0.84792610833318405</v>
      </c>
      <c r="Q126" s="17">
        <v>0.74574993920337596</v>
      </c>
      <c r="R126" s="17">
        <v>0.75267656949510198</v>
      </c>
      <c r="S126" s="17">
        <v>0.73545935898568504</v>
      </c>
      <c r="T126" s="17">
        <v>0.81501880403105798</v>
      </c>
      <c r="U126" s="17">
        <v>0.84228271421596701</v>
      </c>
      <c r="V126" s="17">
        <v>0.81491230055952701</v>
      </c>
      <c r="W126" s="17">
        <v>0.73632693025686402</v>
      </c>
      <c r="X126" s="17">
        <v>0.84689034780043304</v>
      </c>
      <c r="Y126" s="17">
        <v>0.77694837763620495</v>
      </c>
      <c r="Z126" s="17"/>
      <c r="AA126" s="17">
        <v>0.81694076277316097</v>
      </c>
      <c r="AB126" s="17">
        <v>0.82525782891238098</v>
      </c>
      <c r="AC126" s="17">
        <v>0.736389546677652</v>
      </c>
      <c r="AD126" s="17">
        <v>0.73541381007357898</v>
      </c>
      <c r="AE126" s="17"/>
      <c r="AF126" s="17">
        <v>0.75298324008024597</v>
      </c>
      <c r="AG126" s="17">
        <v>0.80055989329733401</v>
      </c>
      <c r="AH126" s="17">
        <v>0.75207595908770597</v>
      </c>
      <c r="AI126" s="17">
        <v>0.78002495430393703</v>
      </c>
      <c r="AJ126" s="17">
        <v>0.80304385454947402</v>
      </c>
      <c r="AK126" s="17">
        <v>0.81064774143499296</v>
      </c>
      <c r="AL126" s="17"/>
      <c r="AM126" s="17">
        <v>0.78934371228493505</v>
      </c>
      <c r="AN126" s="17">
        <v>0.78120949796566697</v>
      </c>
      <c r="AO126" s="17">
        <v>0.79700307754360999</v>
      </c>
      <c r="AP126" s="17">
        <v>0.78215993414729501</v>
      </c>
      <c r="AQ126" s="17">
        <v>0.73236984037353203</v>
      </c>
      <c r="AR126" s="17"/>
      <c r="AS126" s="17">
        <v>0.80419944235663499</v>
      </c>
      <c r="AT126" s="17">
        <v>0.81263692383521502</v>
      </c>
      <c r="AU126" s="17">
        <v>0.76286684555818796</v>
      </c>
      <c r="AV126" s="17"/>
      <c r="AW126" s="17">
        <v>0.71135226815285402</v>
      </c>
      <c r="AX126" s="17">
        <v>0.781664003392328</v>
      </c>
      <c r="AY126" s="17">
        <v>0.80697870407448402</v>
      </c>
      <c r="AZ126" s="17">
        <v>0.82826359973667596</v>
      </c>
      <c r="BA126" s="17">
        <v>0.86255968960654295</v>
      </c>
      <c r="BB126" s="17"/>
      <c r="BC126" s="17">
        <v>0.83649268566343704</v>
      </c>
      <c r="BD126" s="17">
        <v>0.75663187367407303</v>
      </c>
      <c r="BE126" s="17" t="s">
        <v>101</v>
      </c>
      <c r="BF126" s="17">
        <v>0.73091572784232295</v>
      </c>
      <c r="BG126" s="17">
        <v>0.68078474968995695</v>
      </c>
      <c r="BH126" s="17">
        <v>0.74883452104393999</v>
      </c>
      <c r="BI126" s="17">
        <v>0.76105550817949497</v>
      </c>
      <c r="BJ126" s="17"/>
      <c r="BK126" s="17">
        <v>0.73421227549002999</v>
      </c>
      <c r="BL126" s="17">
        <v>0.73616436704236599</v>
      </c>
      <c r="BM126" s="17">
        <v>0.76309062997550903</v>
      </c>
      <c r="BN126" s="17">
        <v>0.82614676893879602</v>
      </c>
      <c r="BO126" s="17">
        <v>0.77803852128951601</v>
      </c>
      <c r="BP126" s="17">
        <v>0.82554971410909295</v>
      </c>
      <c r="BQ126" s="17">
        <v>0.79828007244325105</v>
      </c>
      <c r="BR126" s="17">
        <v>0.80651544878787595</v>
      </c>
      <c r="BS126" s="17"/>
      <c r="BT126" s="17">
        <v>0.80246811504165505</v>
      </c>
      <c r="BU126" s="17">
        <v>0.82497945342809698</v>
      </c>
      <c r="BV126" s="17">
        <v>0.73495863677346895</v>
      </c>
      <c r="BW126" s="17"/>
      <c r="BX126" s="17">
        <v>0.74050660230250998</v>
      </c>
      <c r="BY126" s="17">
        <v>0.76074639846194003</v>
      </c>
      <c r="BZ126" s="17"/>
      <c r="CA126" s="17">
        <v>0.89610588873724595</v>
      </c>
      <c r="CB126" s="17">
        <v>0.80894190846466396</v>
      </c>
      <c r="CC126" s="17">
        <v>0.76993933266441805</v>
      </c>
      <c r="CD126" s="17">
        <v>0.69089448897817496</v>
      </c>
      <c r="CE126" s="17">
        <v>0.680566306400891</v>
      </c>
    </row>
    <row r="127" spans="2:83" x14ac:dyDescent="0.35">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row>
    <row r="128" spans="2:83" x14ac:dyDescent="0.35">
      <c r="B128" s="6" t="s">
        <v>183</v>
      </c>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row>
    <row r="129" spans="2:83" x14ac:dyDescent="0.35">
      <c r="B129" s="24" t="s">
        <v>103</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row>
    <row r="130" spans="2:83" x14ac:dyDescent="0.35">
      <c r="B130" t="s">
        <v>173</v>
      </c>
      <c r="C130" s="17">
        <v>0.18541121060183699</v>
      </c>
      <c r="D130" s="17">
        <v>0.18965428764609599</v>
      </c>
      <c r="E130" s="17">
        <v>0.18106352165452599</v>
      </c>
      <c r="F130" s="17"/>
      <c r="G130" s="17">
        <v>0.197797527637607</v>
      </c>
      <c r="H130" s="17">
        <v>0.266802980305611</v>
      </c>
      <c r="I130" s="17">
        <v>0.19536858616080599</v>
      </c>
      <c r="J130" s="17">
        <v>0.15735294796306501</v>
      </c>
      <c r="K130" s="17">
        <v>0.14213730667987301</v>
      </c>
      <c r="L130" s="17">
        <v>0.154212832576828</v>
      </c>
      <c r="M130" s="17"/>
      <c r="N130" s="17">
        <v>0.246352956171178</v>
      </c>
      <c r="O130" s="17">
        <v>0.17208057941612301</v>
      </c>
      <c r="P130" s="17">
        <v>0.21897016309968001</v>
      </c>
      <c r="Q130" s="17">
        <v>0.17525662542047399</v>
      </c>
      <c r="R130" s="17">
        <v>0.17288710145170599</v>
      </c>
      <c r="S130" s="17">
        <v>0.12754038300429599</v>
      </c>
      <c r="T130" s="17">
        <v>0.198817477706449</v>
      </c>
      <c r="U130" s="17">
        <v>0.18741630564845299</v>
      </c>
      <c r="V130" s="17">
        <v>0.187833535152376</v>
      </c>
      <c r="W130" s="17">
        <v>0.124502255081705</v>
      </c>
      <c r="X130" s="17">
        <v>0.24380540705029299</v>
      </c>
      <c r="Y130" s="17">
        <v>0.13967909473326701</v>
      </c>
      <c r="Z130" s="17"/>
      <c r="AA130" s="17">
        <v>0.15541531626862801</v>
      </c>
      <c r="AB130" s="17">
        <v>0.203549839873052</v>
      </c>
      <c r="AC130" s="17">
        <v>0.20639996879984401</v>
      </c>
      <c r="AD130" s="17">
        <v>0.17975081973665799</v>
      </c>
      <c r="AE130" s="17"/>
      <c r="AF130" s="17">
        <v>0.245815687739209</v>
      </c>
      <c r="AG130" s="17">
        <v>0.18886163370954401</v>
      </c>
      <c r="AH130" s="17">
        <v>0.17786132571486399</v>
      </c>
      <c r="AI130" s="17">
        <v>0.14203400507007999</v>
      </c>
      <c r="AJ130" s="17">
        <v>0.148811673456929</v>
      </c>
      <c r="AK130" s="17">
        <v>0.15823383167867899</v>
      </c>
      <c r="AL130" s="17"/>
      <c r="AM130" s="17">
        <v>0.15085752181043599</v>
      </c>
      <c r="AN130" s="17">
        <v>0.24756882995259699</v>
      </c>
      <c r="AO130" s="17">
        <v>0.18742540537222899</v>
      </c>
      <c r="AP130" s="17">
        <v>0.249713615757231</v>
      </c>
      <c r="AQ130" s="17">
        <v>0.143285954118271</v>
      </c>
      <c r="AR130" s="17"/>
      <c r="AS130" s="17">
        <v>0.136181767579239</v>
      </c>
      <c r="AT130" s="17">
        <v>0.229774783180408</v>
      </c>
      <c r="AU130" s="17">
        <v>0.16953289513577</v>
      </c>
      <c r="AV130" s="17"/>
      <c r="AW130" s="17">
        <v>0.186588914868246</v>
      </c>
      <c r="AX130" s="17">
        <v>0.176181650957969</v>
      </c>
      <c r="AY130" s="17">
        <v>0.20026011603296001</v>
      </c>
      <c r="AZ130" s="17">
        <v>0.18047655407838301</v>
      </c>
      <c r="BA130" s="17">
        <v>0.262193390584746</v>
      </c>
      <c r="BB130" s="17"/>
      <c r="BC130" s="17">
        <v>0.15547897066904801</v>
      </c>
      <c r="BD130" s="17">
        <v>0.166056728578271</v>
      </c>
      <c r="BE130" s="17" t="s">
        <v>101</v>
      </c>
      <c r="BF130" s="17">
        <v>0.248321155319565</v>
      </c>
      <c r="BG130" s="17">
        <v>0.205339912798225</v>
      </c>
      <c r="BH130" s="17">
        <v>0.246913509256563</v>
      </c>
      <c r="BI130" s="17">
        <v>0.21700915945844301</v>
      </c>
      <c r="BJ130" s="17"/>
      <c r="BK130" s="17">
        <v>0.21400787107670699</v>
      </c>
      <c r="BL130" s="17">
        <v>0.19060920666398301</v>
      </c>
      <c r="BM130" s="17">
        <v>0.19233104824349501</v>
      </c>
      <c r="BN130" s="17">
        <v>0.16056482239377201</v>
      </c>
      <c r="BO130" s="17">
        <v>0.173612022943925</v>
      </c>
      <c r="BP130" s="17">
        <v>0.226041078467979</v>
      </c>
      <c r="BQ130" s="17">
        <v>0.167270887121583</v>
      </c>
      <c r="BR130" s="17">
        <v>0.226074092459319</v>
      </c>
      <c r="BS130" s="17"/>
      <c r="BT130" s="17">
        <v>0.21399398793857799</v>
      </c>
      <c r="BU130" s="17">
        <v>0.14468823122132299</v>
      </c>
      <c r="BV130" s="17">
        <v>0.18979117712708701</v>
      </c>
      <c r="BW130" s="17"/>
      <c r="BX130" s="17">
        <v>0.24846898473792201</v>
      </c>
      <c r="BY130" s="17">
        <v>0.16430221216912899</v>
      </c>
      <c r="BZ130" s="17"/>
      <c r="CA130" s="17">
        <v>0.33826401805428802</v>
      </c>
      <c r="CB130" s="17">
        <v>0.17606855765851601</v>
      </c>
      <c r="CC130" s="17">
        <v>0.192408837600478</v>
      </c>
      <c r="CD130" s="17">
        <v>0.20067170973950299</v>
      </c>
      <c r="CE130" s="17">
        <v>0.16774519145783101</v>
      </c>
    </row>
    <row r="131" spans="2:83" x14ac:dyDescent="0.35">
      <c r="B131" t="s">
        <v>174</v>
      </c>
      <c r="C131" s="17">
        <v>0.33231949208489803</v>
      </c>
      <c r="D131" s="17">
        <v>0.32961718079997199</v>
      </c>
      <c r="E131" s="17">
        <v>0.33446973923388301</v>
      </c>
      <c r="F131" s="17"/>
      <c r="G131" s="17">
        <v>0.39019153774315102</v>
      </c>
      <c r="H131" s="17">
        <v>0.375040557370942</v>
      </c>
      <c r="I131" s="17">
        <v>0.33219461419484297</v>
      </c>
      <c r="J131" s="17">
        <v>0.35378677682368398</v>
      </c>
      <c r="K131" s="17">
        <v>0.24177895989785</v>
      </c>
      <c r="L131" s="17">
        <v>0.30210803172346901</v>
      </c>
      <c r="M131" s="17"/>
      <c r="N131" s="17">
        <v>0.37036007650987202</v>
      </c>
      <c r="O131" s="17">
        <v>0.33886612816754702</v>
      </c>
      <c r="P131" s="17">
        <v>0.27520626543499899</v>
      </c>
      <c r="Q131" s="17">
        <v>0.33075286791611203</v>
      </c>
      <c r="R131" s="17">
        <v>0.315448620323033</v>
      </c>
      <c r="S131" s="17">
        <v>0.30257014689151202</v>
      </c>
      <c r="T131" s="17">
        <v>0.335929823374012</v>
      </c>
      <c r="U131" s="17">
        <v>0.40084465356281601</v>
      </c>
      <c r="V131" s="17">
        <v>0.34384388320576997</v>
      </c>
      <c r="W131" s="17">
        <v>0.34528774425805298</v>
      </c>
      <c r="X131" s="17">
        <v>0.32065240661938099</v>
      </c>
      <c r="Y131" s="17">
        <v>0.249319804553992</v>
      </c>
      <c r="Z131" s="17"/>
      <c r="AA131" s="17">
        <v>0.36700731236393902</v>
      </c>
      <c r="AB131" s="17">
        <v>0.29716892756774099</v>
      </c>
      <c r="AC131" s="17">
        <v>0.32534447309818698</v>
      </c>
      <c r="AD131" s="17">
        <v>0.33830059764373999</v>
      </c>
      <c r="AE131" s="17"/>
      <c r="AF131" s="17">
        <v>0.345293783846717</v>
      </c>
      <c r="AG131" s="17">
        <v>0.34761769687456101</v>
      </c>
      <c r="AH131" s="17">
        <v>0.35775245980128001</v>
      </c>
      <c r="AI131" s="17">
        <v>0.347506212967507</v>
      </c>
      <c r="AJ131" s="17">
        <v>0.26083197409751102</v>
      </c>
      <c r="AK131" s="17">
        <v>0.23229589516407101</v>
      </c>
      <c r="AL131" s="17"/>
      <c r="AM131" s="17">
        <v>0.320360345285432</v>
      </c>
      <c r="AN131" s="17">
        <v>0.33582416653271402</v>
      </c>
      <c r="AO131" s="17">
        <v>0.365712500883695</v>
      </c>
      <c r="AP131" s="17">
        <v>0.358905808111188</v>
      </c>
      <c r="AQ131" s="17">
        <v>0.28968865957762402</v>
      </c>
      <c r="AR131" s="17"/>
      <c r="AS131" s="17">
        <v>0.32001252853409601</v>
      </c>
      <c r="AT131" s="17">
        <v>0.37575414475121099</v>
      </c>
      <c r="AU131" s="17">
        <v>0.38524123274908401</v>
      </c>
      <c r="AV131" s="17"/>
      <c r="AW131" s="17">
        <v>0.29623220492049701</v>
      </c>
      <c r="AX131" s="17">
        <v>0.34335371052682501</v>
      </c>
      <c r="AY131" s="17">
        <v>0.32888203811755101</v>
      </c>
      <c r="AZ131" s="17">
        <v>0.39715056811789301</v>
      </c>
      <c r="BA131" s="17">
        <v>0.29209826074101403</v>
      </c>
      <c r="BB131" s="17"/>
      <c r="BC131" s="17">
        <v>0.305534350549441</v>
      </c>
      <c r="BD131" s="17">
        <v>0.38843061883744101</v>
      </c>
      <c r="BE131" s="17" t="s">
        <v>101</v>
      </c>
      <c r="BF131" s="17">
        <v>0.28354672828819999</v>
      </c>
      <c r="BG131" s="17">
        <v>0.35902839645529799</v>
      </c>
      <c r="BH131" s="17">
        <v>0.32272495321116101</v>
      </c>
      <c r="BI131" s="17">
        <v>0.365392135834677</v>
      </c>
      <c r="BJ131" s="17"/>
      <c r="BK131" s="17">
        <v>0.34556486916756202</v>
      </c>
      <c r="BL131" s="17">
        <v>0.28140526556580597</v>
      </c>
      <c r="BM131" s="17">
        <v>0.31964858749515201</v>
      </c>
      <c r="BN131" s="17">
        <v>0.34242589769249099</v>
      </c>
      <c r="BO131" s="17">
        <v>0.379950402690091</v>
      </c>
      <c r="BP131" s="17">
        <v>0.36466268213423297</v>
      </c>
      <c r="BQ131" s="17">
        <v>0.38057088970964897</v>
      </c>
      <c r="BR131" s="17">
        <v>0.30334770215276002</v>
      </c>
      <c r="BS131" s="17"/>
      <c r="BT131" s="17">
        <v>0.35653188068031999</v>
      </c>
      <c r="BU131" s="17">
        <v>0.28087440038782102</v>
      </c>
      <c r="BV131" s="17">
        <v>0.34586337017578</v>
      </c>
      <c r="BW131" s="17"/>
      <c r="BX131" s="17">
        <v>0.34084008125810999</v>
      </c>
      <c r="BY131" s="17">
        <v>0.33455001889528002</v>
      </c>
      <c r="BZ131" s="17"/>
      <c r="CA131" s="17">
        <v>0.338547727015309</v>
      </c>
      <c r="CB131" s="17">
        <v>0.36661219917301302</v>
      </c>
      <c r="CC131" s="17">
        <v>0.311309109137478</v>
      </c>
      <c r="CD131" s="17">
        <v>0.34123057220084801</v>
      </c>
      <c r="CE131" s="17">
        <v>0.36430585811278399</v>
      </c>
    </row>
    <row r="132" spans="2:83" x14ac:dyDescent="0.35">
      <c r="B132" t="s">
        <v>175</v>
      </c>
      <c r="C132" s="17">
        <v>0.27733913422020701</v>
      </c>
      <c r="D132" s="17">
        <v>0.26620513731617901</v>
      </c>
      <c r="E132" s="17">
        <v>0.28882583235883502</v>
      </c>
      <c r="F132" s="17"/>
      <c r="G132" s="17">
        <v>0.25670086705727202</v>
      </c>
      <c r="H132" s="17">
        <v>0.20987277524253001</v>
      </c>
      <c r="I132" s="17">
        <v>0.27414879194769998</v>
      </c>
      <c r="J132" s="17">
        <v>0.27338693470145697</v>
      </c>
      <c r="K132" s="17">
        <v>0.34987098078047602</v>
      </c>
      <c r="L132" s="17">
        <v>0.30350046485635901</v>
      </c>
      <c r="M132" s="17"/>
      <c r="N132" s="17">
        <v>0.20680731825075799</v>
      </c>
      <c r="O132" s="17">
        <v>0.27502266455425201</v>
      </c>
      <c r="P132" s="17">
        <v>0.28262034971595301</v>
      </c>
      <c r="Q132" s="17">
        <v>0.30795320796951797</v>
      </c>
      <c r="R132" s="17">
        <v>0.31811195607257198</v>
      </c>
      <c r="S132" s="17">
        <v>0.35782405132870299</v>
      </c>
      <c r="T132" s="17">
        <v>0.220694980989529</v>
      </c>
      <c r="U132" s="17">
        <v>0.19874745174589001</v>
      </c>
      <c r="V132" s="17">
        <v>0.258628809248522</v>
      </c>
      <c r="W132" s="17">
        <v>0.32050736841384297</v>
      </c>
      <c r="X132" s="17">
        <v>0.229633288534277</v>
      </c>
      <c r="Y132" s="17">
        <v>0.44960229739547702</v>
      </c>
      <c r="Z132" s="17"/>
      <c r="AA132" s="17">
        <v>0.27271396025832101</v>
      </c>
      <c r="AB132" s="17">
        <v>0.30360281224351299</v>
      </c>
      <c r="AC132" s="17">
        <v>0.27714058750466802</v>
      </c>
      <c r="AD132" s="17">
        <v>0.25549817669784902</v>
      </c>
      <c r="AE132" s="17"/>
      <c r="AF132" s="17">
        <v>0.244564394952693</v>
      </c>
      <c r="AG132" s="17">
        <v>0.28238716588995599</v>
      </c>
      <c r="AH132" s="17">
        <v>0.25554590863654397</v>
      </c>
      <c r="AI132" s="17">
        <v>0.28558944761288002</v>
      </c>
      <c r="AJ132" s="17">
        <v>0.33036645809496401</v>
      </c>
      <c r="AK132" s="17">
        <v>0.29056405575338001</v>
      </c>
      <c r="AL132" s="17"/>
      <c r="AM132" s="17">
        <v>0.277880070686299</v>
      </c>
      <c r="AN132" s="17">
        <v>0.24625112963475301</v>
      </c>
      <c r="AO132" s="17">
        <v>0.23022424220868201</v>
      </c>
      <c r="AP132" s="17">
        <v>0.24839791599121999</v>
      </c>
      <c r="AQ132" s="17">
        <v>0.34939985322746903</v>
      </c>
      <c r="AR132" s="17"/>
      <c r="AS132" s="17">
        <v>0.28522250541897298</v>
      </c>
      <c r="AT132" s="17">
        <v>0.24494264320856299</v>
      </c>
      <c r="AU132" s="17">
        <v>0.269559265409543</v>
      </c>
      <c r="AV132" s="17"/>
      <c r="AW132" s="17">
        <v>0.31815680092545001</v>
      </c>
      <c r="AX132" s="17">
        <v>0.26903531811793202</v>
      </c>
      <c r="AY132" s="17">
        <v>0.275549688396176</v>
      </c>
      <c r="AZ132" s="17">
        <v>0.234345992175297</v>
      </c>
      <c r="BA132" s="17">
        <v>0.121707618240432</v>
      </c>
      <c r="BB132" s="17"/>
      <c r="BC132" s="17">
        <v>0.29871907906805201</v>
      </c>
      <c r="BD132" s="17">
        <v>0.28818834647543501</v>
      </c>
      <c r="BE132" s="17" t="s">
        <v>101</v>
      </c>
      <c r="BF132" s="17">
        <v>0.256741011755236</v>
      </c>
      <c r="BG132" s="17">
        <v>0.250821352506784</v>
      </c>
      <c r="BH132" s="17">
        <v>0.23342848199856001</v>
      </c>
      <c r="BI132" s="17">
        <v>0.21590960289803399</v>
      </c>
      <c r="BJ132" s="17"/>
      <c r="BK132" s="17">
        <v>0.23802093345243899</v>
      </c>
      <c r="BL132" s="17">
        <v>0.32077511830671501</v>
      </c>
      <c r="BM132" s="17">
        <v>0.29323181455749803</v>
      </c>
      <c r="BN132" s="17">
        <v>0.28439502461607002</v>
      </c>
      <c r="BO132" s="17">
        <v>0.264126152387055</v>
      </c>
      <c r="BP132" s="17">
        <v>0.213094176146885</v>
      </c>
      <c r="BQ132" s="17">
        <v>0.22275531003889401</v>
      </c>
      <c r="BR132" s="17">
        <v>0.244942948114483</v>
      </c>
      <c r="BS132" s="17"/>
      <c r="BT132" s="17">
        <v>0.25888770590482002</v>
      </c>
      <c r="BU132" s="17">
        <v>0.33176900239767598</v>
      </c>
      <c r="BV132" s="17">
        <v>0.25713705142299698</v>
      </c>
      <c r="BW132" s="17"/>
      <c r="BX132" s="17">
        <v>0.255257915935237</v>
      </c>
      <c r="BY132" s="17">
        <v>0.28831283816038</v>
      </c>
      <c r="BZ132" s="17"/>
      <c r="CA132" s="17">
        <v>0.14906900135519599</v>
      </c>
      <c r="CB132" s="17">
        <v>0.26303521549809</v>
      </c>
      <c r="CC132" s="17">
        <v>0.30879850352378102</v>
      </c>
      <c r="CD132" s="17">
        <v>0.26168343550948597</v>
      </c>
      <c r="CE132" s="17">
        <v>0.26759326168908998</v>
      </c>
    </row>
    <row r="133" spans="2:83" x14ac:dyDescent="0.35">
      <c r="B133" t="s">
        <v>176</v>
      </c>
      <c r="C133" s="17">
        <v>8.9313783856343407E-2</v>
      </c>
      <c r="D133" s="17">
        <v>9.5286022216671401E-2</v>
      </c>
      <c r="E133" s="17">
        <v>8.2530785579454605E-2</v>
      </c>
      <c r="F133" s="17"/>
      <c r="G133" s="17">
        <v>9.60339223192445E-2</v>
      </c>
      <c r="H133" s="17">
        <v>8.6021754003783701E-2</v>
      </c>
      <c r="I133" s="17">
        <v>0.106310438872094</v>
      </c>
      <c r="J133" s="17">
        <v>7.5400527611941701E-2</v>
      </c>
      <c r="K133" s="17">
        <v>9.0501511825841596E-2</v>
      </c>
      <c r="L133" s="17">
        <v>8.4189503280035299E-2</v>
      </c>
      <c r="M133" s="17"/>
      <c r="N133" s="17">
        <v>8.9800145545920598E-2</v>
      </c>
      <c r="O133" s="17">
        <v>0.104249682158183</v>
      </c>
      <c r="P133" s="17">
        <v>9.1071732772282005E-2</v>
      </c>
      <c r="Q133" s="17">
        <v>9.4196481294459705E-2</v>
      </c>
      <c r="R133" s="17">
        <v>6.6526905881222495E-2</v>
      </c>
      <c r="S133" s="17">
        <v>0.12710875434712801</v>
      </c>
      <c r="T133" s="17">
        <v>8.1267904423531906E-2</v>
      </c>
      <c r="U133" s="17">
        <v>0.119338766561295</v>
      </c>
      <c r="V133" s="17">
        <v>8.6359765334788993E-2</v>
      </c>
      <c r="W133" s="17">
        <v>6.6506008756057902E-2</v>
      </c>
      <c r="X133" s="17">
        <v>7.3534261854702104E-2</v>
      </c>
      <c r="Y133" s="17">
        <v>2.9700087971078599E-2</v>
      </c>
      <c r="Z133" s="17"/>
      <c r="AA133" s="17">
        <v>0.102771658717141</v>
      </c>
      <c r="AB133" s="17">
        <v>8.1229069740473697E-2</v>
      </c>
      <c r="AC133" s="17">
        <v>0.10209508533369201</v>
      </c>
      <c r="AD133" s="17">
        <v>7.2648390382974798E-2</v>
      </c>
      <c r="AE133" s="17"/>
      <c r="AF133" s="17">
        <v>8.23611155965666E-2</v>
      </c>
      <c r="AG133" s="17">
        <v>7.7528558606551695E-2</v>
      </c>
      <c r="AH133" s="17">
        <v>9.9920538830132896E-2</v>
      </c>
      <c r="AI133" s="17">
        <v>8.0950920702686197E-2</v>
      </c>
      <c r="AJ133" s="17">
        <v>9.8280435246842393E-2</v>
      </c>
      <c r="AK133" s="17">
        <v>0.186723001799041</v>
      </c>
      <c r="AL133" s="17"/>
      <c r="AM133" s="17">
        <v>0.10922446378393</v>
      </c>
      <c r="AN133" s="17">
        <v>8.7993855274019095E-2</v>
      </c>
      <c r="AO133" s="17">
        <v>8.9515252878816606E-2</v>
      </c>
      <c r="AP133" s="17">
        <v>6.9101079854583802E-2</v>
      </c>
      <c r="AQ133" s="17">
        <v>6.9401075929786393E-2</v>
      </c>
      <c r="AR133" s="17"/>
      <c r="AS133" s="17">
        <v>0.133309983747851</v>
      </c>
      <c r="AT133" s="17">
        <v>8.0249129591370802E-2</v>
      </c>
      <c r="AU133" s="17">
        <v>8.8604223018000805E-2</v>
      </c>
      <c r="AV133" s="17"/>
      <c r="AW133" s="17">
        <v>6.7612393435631496E-2</v>
      </c>
      <c r="AX133" s="17">
        <v>9.8966304434409999E-2</v>
      </c>
      <c r="AY133" s="17">
        <v>9.4732517909745795E-2</v>
      </c>
      <c r="AZ133" s="17">
        <v>0.104827467655493</v>
      </c>
      <c r="BA133" s="17">
        <v>0.18308577407318399</v>
      </c>
      <c r="BB133" s="17"/>
      <c r="BC133" s="17">
        <v>8.8095714368420799E-2</v>
      </c>
      <c r="BD133" s="17">
        <v>9.4857216530921606E-2</v>
      </c>
      <c r="BE133" s="17" t="s">
        <v>101</v>
      </c>
      <c r="BF133" s="17">
        <v>8.7104358241425595E-2</v>
      </c>
      <c r="BG133" s="17">
        <v>6.5392705767693196E-2</v>
      </c>
      <c r="BH133" s="17">
        <v>9.3807953081415194E-2</v>
      </c>
      <c r="BI133" s="17">
        <v>0.12575030728747799</v>
      </c>
      <c r="BJ133" s="17"/>
      <c r="BK133" s="17">
        <v>2.1384089543110298E-2</v>
      </c>
      <c r="BL133" s="17">
        <v>7.7146525582054495E-2</v>
      </c>
      <c r="BM133" s="17">
        <v>8.7697616111223897E-2</v>
      </c>
      <c r="BN133" s="17">
        <v>9.0311305954995702E-2</v>
      </c>
      <c r="BO133" s="17">
        <v>9.2822855563549606E-2</v>
      </c>
      <c r="BP133" s="17">
        <v>0.12802687680071501</v>
      </c>
      <c r="BQ133" s="17">
        <v>0.10545510769675499</v>
      </c>
      <c r="BR133" s="17">
        <v>0.133194502769482</v>
      </c>
      <c r="BS133" s="17"/>
      <c r="BT133" s="17">
        <v>9.32925718499691E-2</v>
      </c>
      <c r="BU133" s="17">
        <v>8.4412153092074296E-2</v>
      </c>
      <c r="BV133" s="17">
        <v>8.95194294986498E-2</v>
      </c>
      <c r="BW133" s="17"/>
      <c r="BX133" s="17">
        <v>8.9712238788995202E-2</v>
      </c>
      <c r="BY133" s="17">
        <v>0.108291151318909</v>
      </c>
      <c r="BZ133" s="17"/>
      <c r="CA133" s="17">
        <v>0.121715088283339</v>
      </c>
      <c r="CB133" s="17">
        <v>0.100847851418125</v>
      </c>
      <c r="CC133" s="17">
        <v>0.104706202946931</v>
      </c>
      <c r="CD133" s="17">
        <v>0.122967847692157</v>
      </c>
      <c r="CE133" s="17">
        <v>7.1577417519493106E-2</v>
      </c>
    </row>
    <row r="134" spans="2:83" x14ac:dyDescent="0.35">
      <c r="B134" t="s">
        <v>177</v>
      </c>
      <c r="C134" s="17">
        <v>1.8758742666812201E-2</v>
      </c>
      <c r="D134" s="17">
        <v>2.7370899219222301E-2</v>
      </c>
      <c r="E134" s="17">
        <v>1.05229137060664E-2</v>
      </c>
      <c r="F134" s="17"/>
      <c r="G134" s="17">
        <v>1.9603012741956999E-2</v>
      </c>
      <c r="H134" s="17">
        <v>8.5856795380949303E-3</v>
      </c>
      <c r="I134" s="17">
        <v>3.1335796749298497E-2</v>
      </c>
      <c r="J134" s="17">
        <v>3.0157247835530501E-2</v>
      </c>
      <c r="K134" s="17">
        <v>1.9553420917170002E-2</v>
      </c>
      <c r="L134" s="17">
        <v>6.5543015489421498E-3</v>
      </c>
      <c r="M134" s="17"/>
      <c r="N134" s="17">
        <v>4.8139502247439301E-3</v>
      </c>
      <c r="O134" s="17">
        <v>1.4497975700304901E-2</v>
      </c>
      <c r="P134" s="17">
        <v>3.1670033556700602E-2</v>
      </c>
      <c r="Q134" s="17">
        <v>1.31672848235169E-2</v>
      </c>
      <c r="R134" s="17">
        <v>1.4112212653324401E-2</v>
      </c>
      <c r="S134" s="17">
        <v>3.9304128417261301E-3</v>
      </c>
      <c r="T134" s="17">
        <v>3.3857563158284698E-2</v>
      </c>
      <c r="U134" s="17">
        <v>1.30830699212815E-2</v>
      </c>
      <c r="V134" s="17">
        <v>3.3048759225777297E-2</v>
      </c>
      <c r="W134" s="17">
        <v>3.1482506848517902E-2</v>
      </c>
      <c r="X134" s="17">
        <v>9.7025448486336707E-3</v>
      </c>
      <c r="Y134" s="17">
        <v>3.2049223085875503E-2</v>
      </c>
      <c r="Z134" s="17"/>
      <c r="AA134" s="17">
        <v>1.3706888902142301E-2</v>
      </c>
      <c r="AB134" s="17">
        <v>2.0333600021699101E-2</v>
      </c>
      <c r="AC134" s="17">
        <v>3.0660206808162199E-2</v>
      </c>
      <c r="AD134" s="17">
        <v>1.2246027569980699E-2</v>
      </c>
      <c r="AE134" s="17"/>
      <c r="AF134" s="17">
        <v>2.8613657547098399E-2</v>
      </c>
      <c r="AG134" s="17">
        <v>1.0954613830596399E-2</v>
      </c>
      <c r="AH134" s="17">
        <v>1.4015753749001001E-2</v>
      </c>
      <c r="AI134" s="17">
        <v>2.0374717612444099E-2</v>
      </c>
      <c r="AJ134" s="17">
        <v>1.7256333563876101E-2</v>
      </c>
      <c r="AK134" s="17">
        <v>3.16707254383677E-2</v>
      </c>
      <c r="AL134" s="17"/>
      <c r="AM134" s="17">
        <v>2.5489959180220199E-2</v>
      </c>
      <c r="AN134" s="17">
        <v>1.4876211039697799E-2</v>
      </c>
      <c r="AO134" s="17">
        <v>1.3387891818142201E-2</v>
      </c>
      <c r="AP134" s="17">
        <v>0</v>
      </c>
      <c r="AQ134" s="17">
        <v>2.8682976588944999E-2</v>
      </c>
      <c r="AR134" s="17"/>
      <c r="AS134" s="17">
        <v>3.7502685289987903E-2</v>
      </c>
      <c r="AT134" s="17">
        <v>1.17028205240996E-2</v>
      </c>
      <c r="AU134" s="17">
        <v>0</v>
      </c>
      <c r="AV134" s="17"/>
      <c r="AW134" s="17">
        <v>1.99626887260165E-2</v>
      </c>
      <c r="AX134" s="17">
        <v>1.6758220355910899E-2</v>
      </c>
      <c r="AY134" s="17">
        <v>1.51959186772771E-2</v>
      </c>
      <c r="AZ134" s="17">
        <v>2.8867738162558498E-2</v>
      </c>
      <c r="BA134" s="17">
        <v>2.5752257706167399E-2</v>
      </c>
      <c r="BB134" s="17"/>
      <c r="BC134" s="17">
        <v>1.9954827440251201E-2</v>
      </c>
      <c r="BD134" s="17">
        <v>1.12845724031543E-2</v>
      </c>
      <c r="BE134" s="17" t="s">
        <v>101</v>
      </c>
      <c r="BF134" s="17">
        <v>2.67592293620726E-2</v>
      </c>
      <c r="BG134" s="17">
        <v>1.5303041259827101E-2</v>
      </c>
      <c r="BH134" s="17">
        <v>2.19766720071615E-2</v>
      </c>
      <c r="BI134" s="17">
        <v>4.0349635735433799E-2</v>
      </c>
      <c r="BJ134" s="17"/>
      <c r="BK134" s="17">
        <v>1.48932216117119E-2</v>
      </c>
      <c r="BL134" s="17">
        <v>9.2209107964170596E-3</v>
      </c>
      <c r="BM134" s="17">
        <v>1.8577105876931101E-2</v>
      </c>
      <c r="BN134" s="17">
        <v>2.3077961800448899E-2</v>
      </c>
      <c r="BO134" s="17">
        <v>1.8122903691648599E-2</v>
      </c>
      <c r="BP134" s="17">
        <v>3.1027594080169599E-2</v>
      </c>
      <c r="BQ134" s="17">
        <v>2.2239911167206201E-2</v>
      </c>
      <c r="BR134" s="17">
        <v>3.2393251308727999E-2</v>
      </c>
      <c r="BS134" s="17"/>
      <c r="BT134" s="17">
        <v>2.8293179449071299E-2</v>
      </c>
      <c r="BU134" s="17">
        <v>1.2334822659786899E-2</v>
      </c>
      <c r="BV134" s="17">
        <v>1.5944485934672899E-2</v>
      </c>
      <c r="BW134" s="17"/>
      <c r="BX134" s="17">
        <v>1.7591671487382599E-2</v>
      </c>
      <c r="BY134" s="17">
        <v>2.8016914592371801E-2</v>
      </c>
      <c r="BZ134" s="17"/>
      <c r="CA134" s="17">
        <v>2.0999463476929402E-2</v>
      </c>
      <c r="CB134" s="17">
        <v>3.1980757669758997E-2</v>
      </c>
      <c r="CC134" s="17">
        <v>1.7799834237413301E-2</v>
      </c>
      <c r="CD134" s="17">
        <v>4.0207747018124101E-2</v>
      </c>
      <c r="CE134" s="17">
        <v>2.1911124654998601E-2</v>
      </c>
    </row>
    <row r="135" spans="2:83" x14ac:dyDescent="0.35">
      <c r="B135" t="s">
        <v>113</v>
      </c>
      <c r="C135" s="17">
        <v>9.68576365699019E-2</v>
      </c>
      <c r="D135" s="17">
        <v>9.1866472801859597E-2</v>
      </c>
      <c r="E135" s="17">
        <v>0.102587207467235</v>
      </c>
      <c r="F135" s="17"/>
      <c r="G135" s="17">
        <v>3.9673132500768898E-2</v>
      </c>
      <c r="H135" s="17">
        <v>5.3676253539037801E-2</v>
      </c>
      <c r="I135" s="17">
        <v>6.0641772075257901E-2</v>
      </c>
      <c r="J135" s="17">
        <v>0.109915565064323</v>
      </c>
      <c r="K135" s="17">
        <v>0.15615781989878899</v>
      </c>
      <c r="L135" s="17">
        <v>0.14943486601436701</v>
      </c>
      <c r="M135" s="17"/>
      <c r="N135" s="17">
        <v>8.1865553297526997E-2</v>
      </c>
      <c r="O135" s="17">
        <v>9.5282970003590803E-2</v>
      </c>
      <c r="P135" s="17">
        <v>0.100461455420385</v>
      </c>
      <c r="Q135" s="17">
        <v>7.8673532575919303E-2</v>
      </c>
      <c r="R135" s="17">
        <v>0.112913203618142</v>
      </c>
      <c r="S135" s="17">
        <v>8.1026251586634998E-2</v>
      </c>
      <c r="T135" s="17">
        <v>0.129432250348193</v>
      </c>
      <c r="U135" s="17">
        <v>8.0569752560264704E-2</v>
      </c>
      <c r="V135" s="17">
        <v>9.0285247832766105E-2</v>
      </c>
      <c r="W135" s="17">
        <v>0.111714116641824</v>
      </c>
      <c r="X135" s="17">
        <v>0.122672091092713</v>
      </c>
      <c r="Y135" s="17">
        <v>9.9649492260309794E-2</v>
      </c>
      <c r="Z135" s="17"/>
      <c r="AA135" s="17">
        <v>8.8384863489828394E-2</v>
      </c>
      <c r="AB135" s="17">
        <v>9.4115750553520797E-2</v>
      </c>
      <c r="AC135" s="17">
        <v>5.8359678455446699E-2</v>
      </c>
      <c r="AD135" s="17">
        <v>0.14155598796879801</v>
      </c>
      <c r="AE135" s="17"/>
      <c r="AF135" s="17">
        <v>5.3351360317716097E-2</v>
      </c>
      <c r="AG135" s="17">
        <v>9.2650331088790006E-2</v>
      </c>
      <c r="AH135" s="17">
        <v>9.4904013268178003E-2</v>
      </c>
      <c r="AI135" s="17">
        <v>0.123544696034403</v>
      </c>
      <c r="AJ135" s="17">
        <v>0.14445312553987799</v>
      </c>
      <c r="AK135" s="17">
        <v>0.10051249016646099</v>
      </c>
      <c r="AL135" s="17"/>
      <c r="AM135" s="17">
        <v>0.116187639253683</v>
      </c>
      <c r="AN135" s="17">
        <v>6.7485807566218803E-2</v>
      </c>
      <c r="AO135" s="17">
        <v>0.11373470683843601</v>
      </c>
      <c r="AP135" s="17">
        <v>7.3881580285777404E-2</v>
      </c>
      <c r="AQ135" s="17">
        <v>0.11954148055790501</v>
      </c>
      <c r="AR135" s="17"/>
      <c r="AS135" s="17">
        <v>8.7770529429853805E-2</v>
      </c>
      <c r="AT135" s="17">
        <v>5.7576478744348097E-2</v>
      </c>
      <c r="AU135" s="17">
        <v>8.7062383687602399E-2</v>
      </c>
      <c r="AV135" s="17"/>
      <c r="AW135" s="17">
        <v>0.11144699712415899</v>
      </c>
      <c r="AX135" s="17">
        <v>9.5704795606953899E-2</v>
      </c>
      <c r="AY135" s="17">
        <v>8.5379720866290296E-2</v>
      </c>
      <c r="AZ135" s="17">
        <v>5.4331679810375899E-2</v>
      </c>
      <c r="BA135" s="17">
        <v>0.115162698654456</v>
      </c>
      <c r="BB135" s="17"/>
      <c r="BC135" s="17">
        <v>0.132217057904786</v>
      </c>
      <c r="BD135" s="17">
        <v>5.1182517174776399E-2</v>
      </c>
      <c r="BE135" s="17" t="s">
        <v>101</v>
      </c>
      <c r="BF135" s="17">
        <v>9.7527517033501099E-2</v>
      </c>
      <c r="BG135" s="17">
        <v>0.10411459121217199</v>
      </c>
      <c r="BH135" s="17">
        <v>8.11484304451391E-2</v>
      </c>
      <c r="BI135" s="17">
        <v>3.5589158785934598E-2</v>
      </c>
      <c r="BJ135" s="17"/>
      <c r="BK135" s="17">
        <v>0.16612901514847001</v>
      </c>
      <c r="BL135" s="17">
        <v>0.12084297308502399</v>
      </c>
      <c r="BM135" s="17">
        <v>8.8513827715699794E-2</v>
      </c>
      <c r="BN135" s="17">
        <v>9.9224987542221699E-2</v>
      </c>
      <c r="BO135" s="17">
        <v>7.1365662723731599E-2</v>
      </c>
      <c r="BP135" s="17">
        <v>3.7147592370018502E-2</v>
      </c>
      <c r="BQ135" s="17">
        <v>0.10170789426591299</v>
      </c>
      <c r="BR135" s="17">
        <v>6.0047503195227302E-2</v>
      </c>
      <c r="BS135" s="17"/>
      <c r="BT135" s="17">
        <v>4.9000674177241001E-2</v>
      </c>
      <c r="BU135" s="17">
        <v>0.14592139024131801</v>
      </c>
      <c r="BV135" s="17">
        <v>0.101744485840813</v>
      </c>
      <c r="BW135" s="17"/>
      <c r="BX135" s="17">
        <v>4.8129107792353097E-2</v>
      </c>
      <c r="BY135" s="17">
        <v>7.6526864863929706E-2</v>
      </c>
      <c r="BZ135" s="17"/>
      <c r="CA135" s="17">
        <v>3.1404701814939102E-2</v>
      </c>
      <c r="CB135" s="17">
        <v>6.1455418582497097E-2</v>
      </c>
      <c r="CC135" s="17">
        <v>6.4977512553918607E-2</v>
      </c>
      <c r="CD135" s="17">
        <v>3.3238687839882097E-2</v>
      </c>
      <c r="CE135" s="17">
        <v>0.106867146565803</v>
      </c>
    </row>
    <row r="136" spans="2:83" x14ac:dyDescent="0.35">
      <c r="B136" t="s">
        <v>178</v>
      </c>
      <c r="C136" s="17">
        <v>0.51773070268673504</v>
      </c>
      <c r="D136" s="17">
        <v>0.51927146844606797</v>
      </c>
      <c r="E136" s="17">
        <v>0.51553326088840901</v>
      </c>
      <c r="F136" s="17"/>
      <c r="G136" s="17">
        <v>0.58798906538075801</v>
      </c>
      <c r="H136" s="17">
        <v>0.641843537676553</v>
      </c>
      <c r="I136" s="17">
        <v>0.52756320035564896</v>
      </c>
      <c r="J136" s="17">
        <v>0.51113972478674796</v>
      </c>
      <c r="K136" s="17">
        <v>0.38391626657772299</v>
      </c>
      <c r="L136" s="17">
        <v>0.456320864300297</v>
      </c>
      <c r="M136" s="17"/>
      <c r="N136" s="17">
        <v>0.61671303268105104</v>
      </c>
      <c r="O136" s="17">
        <v>0.51094670758367</v>
      </c>
      <c r="P136" s="17">
        <v>0.49417642853467902</v>
      </c>
      <c r="Q136" s="17">
        <v>0.50600949333658596</v>
      </c>
      <c r="R136" s="17">
        <v>0.488335721774739</v>
      </c>
      <c r="S136" s="17">
        <v>0.430110529895808</v>
      </c>
      <c r="T136" s="17">
        <v>0.53474730108046098</v>
      </c>
      <c r="U136" s="17">
        <v>0.58826095921126897</v>
      </c>
      <c r="V136" s="17">
        <v>0.53167741835814597</v>
      </c>
      <c r="W136" s="17">
        <v>0.46978999933975801</v>
      </c>
      <c r="X136" s="17">
        <v>0.56445781366967496</v>
      </c>
      <c r="Y136" s="17">
        <v>0.388998899287259</v>
      </c>
      <c r="Z136" s="17"/>
      <c r="AA136" s="17">
        <v>0.52242262863256705</v>
      </c>
      <c r="AB136" s="17">
        <v>0.50071876744079302</v>
      </c>
      <c r="AC136" s="17">
        <v>0.53174444189803105</v>
      </c>
      <c r="AD136" s="17">
        <v>0.51805141738039795</v>
      </c>
      <c r="AE136" s="17"/>
      <c r="AF136" s="17">
        <v>0.59110947158592597</v>
      </c>
      <c r="AG136" s="17">
        <v>0.53647933058410502</v>
      </c>
      <c r="AH136" s="17">
        <v>0.53561378551614403</v>
      </c>
      <c r="AI136" s="17">
        <v>0.48954021803758702</v>
      </c>
      <c r="AJ136" s="17">
        <v>0.40964364755443899</v>
      </c>
      <c r="AK136" s="17">
        <v>0.39052972684275</v>
      </c>
      <c r="AL136" s="17"/>
      <c r="AM136" s="17">
        <v>0.47121786709586799</v>
      </c>
      <c r="AN136" s="17">
        <v>0.58339299648531195</v>
      </c>
      <c r="AO136" s="17">
        <v>0.55313790625592296</v>
      </c>
      <c r="AP136" s="17">
        <v>0.60861942386841905</v>
      </c>
      <c r="AQ136" s="17">
        <v>0.43297461369589502</v>
      </c>
      <c r="AR136" s="17"/>
      <c r="AS136" s="17">
        <v>0.45619429611333501</v>
      </c>
      <c r="AT136" s="17">
        <v>0.60552892793161806</v>
      </c>
      <c r="AU136" s="17">
        <v>0.55477412788485403</v>
      </c>
      <c r="AV136" s="17"/>
      <c r="AW136" s="17">
        <v>0.48282111978874298</v>
      </c>
      <c r="AX136" s="17">
        <v>0.51953536148479396</v>
      </c>
      <c r="AY136" s="17">
        <v>0.52914215415051102</v>
      </c>
      <c r="AZ136" s="17">
        <v>0.57762712219627599</v>
      </c>
      <c r="BA136" s="17">
        <v>0.55429165132575997</v>
      </c>
      <c r="BB136" s="17"/>
      <c r="BC136" s="17">
        <v>0.46101332121848898</v>
      </c>
      <c r="BD136" s="17">
        <v>0.55448734741571304</v>
      </c>
      <c r="BE136" s="17" t="s">
        <v>101</v>
      </c>
      <c r="BF136" s="17">
        <v>0.53186788360776505</v>
      </c>
      <c r="BG136" s="17">
        <v>0.56436830925352299</v>
      </c>
      <c r="BH136" s="17">
        <v>0.56963846246772398</v>
      </c>
      <c r="BI136" s="17">
        <v>0.58240129529312001</v>
      </c>
      <c r="BJ136" s="17"/>
      <c r="BK136" s="17">
        <v>0.55957274024426995</v>
      </c>
      <c r="BL136" s="17">
        <v>0.47201447222978998</v>
      </c>
      <c r="BM136" s="17">
        <v>0.51197963573864702</v>
      </c>
      <c r="BN136" s="17">
        <v>0.502990720086263</v>
      </c>
      <c r="BO136" s="17">
        <v>0.55356242563401503</v>
      </c>
      <c r="BP136" s="17">
        <v>0.59070376060221197</v>
      </c>
      <c r="BQ136" s="17">
        <v>0.54784177683123103</v>
      </c>
      <c r="BR136" s="17">
        <v>0.52942179461207906</v>
      </c>
      <c r="BS136" s="17"/>
      <c r="BT136" s="17">
        <v>0.57052586861889798</v>
      </c>
      <c r="BU136" s="17">
        <v>0.42556263160914498</v>
      </c>
      <c r="BV136" s="17">
        <v>0.53565454730286699</v>
      </c>
      <c r="BW136" s="17"/>
      <c r="BX136" s="17">
        <v>0.58930906599603206</v>
      </c>
      <c r="BY136" s="17">
        <v>0.49885223106440901</v>
      </c>
      <c r="BZ136" s="17"/>
      <c r="CA136" s="17">
        <v>0.67681174506959696</v>
      </c>
      <c r="CB136" s="17">
        <v>0.54268075683152905</v>
      </c>
      <c r="CC136" s="17">
        <v>0.503717946737956</v>
      </c>
      <c r="CD136" s="17">
        <v>0.54190228194035095</v>
      </c>
      <c r="CE136" s="17">
        <v>0.532051049570615</v>
      </c>
    </row>
    <row r="137" spans="2:83" x14ac:dyDescent="0.35">
      <c r="B137" t="s">
        <v>179</v>
      </c>
      <c r="C137" s="17">
        <v>0.10807252652315601</v>
      </c>
      <c r="D137" s="17">
        <v>0.122656921435894</v>
      </c>
      <c r="E137" s="17">
        <v>9.3053699285520999E-2</v>
      </c>
      <c r="F137" s="17"/>
      <c r="G137" s="17">
        <v>0.115636935061202</v>
      </c>
      <c r="H137" s="17">
        <v>9.4607433541878602E-2</v>
      </c>
      <c r="I137" s="17">
        <v>0.137646235621393</v>
      </c>
      <c r="J137" s="17">
        <v>0.105557775447472</v>
      </c>
      <c r="K137" s="17">
        <v>0.11005493274301199</v>
      </c>
      <c r="L137" s="17">
        <v>9.0743804828977398E-2</v>
      </c>
      <c r="M137" s="17"/>
      <c r="N137" s="17">
        <v>9.46140957706645E-2</v>
      </c>
      <c r="O137" s="17">
        <v>0.118747657858488</v>
      </c>
      <c r="P137" s="17">
        <v>0.122741766328983</v>
      </c>
      <c r="Q137" s="17">
        <v>0.107363766117977</v>
      </c>
      <c r="R137" s="17">
        <v>8.0639118534546805E-2</v>
      </c>
      <c r="S137" s="17">
        <v>0.131039167188854</v>
      </c>
      <c r="T137" s="17">
        <v>0.11512546758181701</v>
      </c>
      <c r="U137" s="17">
        <v>0.13242183648257599</v>
      </c>
      <c r="V137" s="17">
        <v>0.119408524560566</v>
      </c>
      <c r="W137" s="17">
        <v>9.7988515604575804E-2</v>
      </c>
      <c r="X137" s="17">
        <v>8.3236806703335803E-2</v>
      </c>
      <c r="Y137" s="17">
        <v>6.1749311056953998E-2</v>
      </c>
      <c r="Z137" s="17"/>
      <c r="AA137" s="17">
        <v>0.116478547619284</v>
      </c>
      <c r="AB137" s="17">
        <v>0.101562669762173</v>
      </c>
      <c r="AC137" s="17">
        <v>0.132755292141854</v>
      </c>
      <c r="AD137" s="17">
        <v>8.4894417952955506E-2</v>
      </c>
      <c r="AE137" s="17"/>
      <c r="AF137" s="17">
        <v>0.110974773143665</v>
      </c>
      <c r="AG137" s="17">
        <v>8.8483172437148205E-2</v>
      </c>
      <c r="AH137" s="17">
        <v>0.113936292579134</v>
      </c>
      <c r="AI137" s="17">
        <v>0.10132563831513</v>
      </c>
      <c r="AJ137" s="17">
        <v>0.115536768810719</v>
      </c>
      <c r="AK137" s="17">
        <v>0.21839372723740899</v>
      </c>
      <c r="AL137" s="17"/>
      <c r="AM137" s="17">
        <v>0.13471442296415001</v>
      </c>
      <c r="AN137" s="17">
        <v>0.10287006631371701</v>
      </c>
      <c r="AO137" s="17">
        <v>0.10290314469695901</v>
      </c>
      <c r="AP137" s="17">
        <v>6.9101079854583802E-2</v>
      </c>
      <c r="AQ137" s="17">
        <v>9.8084052518731493E-2</v>
      </c>
      <c r="AR137" s="17"/>
      <c r="AS137" s="17">
        <v>0.17081266903783901</v>
      </c>
      <c r="AT137" s="17">
        <v>9.1951950115470499E-2</v>
      </c>
      <c r="AU137" s="17">
        <v>8.8604223018000805E-2</v>
      </c>
      <c r="AV137" s="17"/>
      <c r="AW137" s="17">
        <v>8.7575082161647999E-2</v>
      </c>
      <c r="AX137" s="17">
        <v>0.115724524790321</v>
      </c>
      <c r="AY137" s="17">
        <v>0.109928436587023</v>
      </c>
      <c r="AZ137" s="17">
        <v>0.133695205818051</v>
      </c>
      <c r="BA137" s="17">
        <v>0.20883803177935201</v>
      </c>
      <c r="BB137" s="17"/>
      <c r="BC137" s="17">
        <v>0.108050541808672</v>
      </c>
      <c r="BD137" s="17">
        <v>0.106141788934076</v>
      </c>
      <c r="BE137" s="17" t="s">
        <v>101</v>
      </c>
      <c r="BF137" s="17">
        <v>0.113863587603498</v>
      </c>
      <c r="BG137" s="17">
        <v>8.0695747027520304E-2</v>
      </c>
      <c r="BH137" s="17">
        <v>0.115784625088577</v>
      </c>
      <c r="BI137" s="17">
        <v>0.16609994302291101</v>
      </c>
      <c r="BJ137" s="17"/>
      <c r="BK137" s="17">
        <v>3.6277311154822203E-2</v>
      </c>
      <c r="BL137" s="17">
        <v>8.6367436378471496E-2</v>
      </c>
      <c r="BM137" s="17">
        <v>0.106274721988155</v>
      </c>
      <c r="BN137" s="17">
        <v>0.113389267755445</v>
      </c>
      <c r="BO137" s="17">
        <v>0.11094575925519801</v>
      </c>
      <c r="BP137" s="17">
        <v>0.15905447088088401</v>
      </c>
      <c r="BQ137" s="17">
        <v>0.12769501886396101</v>
      </c>
      <c r="BR137" s="17">
        <v>0.16558775407821</v>
      </c>
      <c r="BS137" s="17"/>
      <c r="BT137" s="17">
        <v>0.12158575129904001</v>
      </c>
      <c r="BU137" s="17">
        <v>9.6746975751861197E-2</v>
      </c>
      <c r="BV137" s="17">
        <v>0.10546391543332299</v>
      </c>
      <c r="BW137" s="17"/>
      <c r="BX137" s="17">
        <v>0.10730391027637801</v>
      </c>
      <c r="BY137" s="17">
        <v>0.136308065911281</v>
      </c>
      <c r="BZ137" s="17"/>
      <c r="CA137" s="17">
        <v>0.14271455176026801</v>
      </c>
      <c r="CB137" s="17">
        <v>0.13282860908788399</v>
      </c>
      <c r="CC137" s="17">
        <v>0.122506037184345</v>
      </c>
      <c r="CD137" s="17">
        <v>0.16317559471028101</v>
      </c>
      <c r="CE137" s="17">
        <v>9.3488542174491707E-2</v>
      </c>
    </row>
    <row r="138" spans="2:83" x14ac:dyDescent="0.35">
      <c r="B138" t="s">
        <v>140</v>
      </c>
      <c r="C138" s="17">
        <v>0.40965817616358002</v>
      </c>
      <c r="D138" s="17">
        <v>0.39661454701017401</v>
      </c>
      <c r="E138" s="17">
        <v>0.42247956160288802</v>
      </c>
      <c r="F138" s="17"/>
      <c r="G138" s="17">
        <v>0.47235213031955597</v>
      </c>
      <c r="H138" s="17">
        <v>0.54723610413467505</v>
      </c>
      <c r="I138" s="17">
        <v>0.38991696473425602</v>
      </c>
      <c r="J138" s="17">
        <v>0.40558194933927599</v>
      </c>
      <c r="K138" s="17">
        <v>0.27386133383471101</v>
      </c>
      <c r="L138" s="17">
        <v>0.36557705947132002</v>
      </c>
      <c r="M138" s="17"/>
      <c r="N138" s="17">
        <v>0.522098936910386</v>
      </c>
      <c r="O138" s="17">
        <v>0.39219904972518099</v>
      </c>
      <c r="P138" s="17">
        <v>0.37143466220569599</v>
      </c>
      <c r="Q138" s="17">
        <v>0.39864572721861002</v>
      </c>
      <c r="R138" s="17">
        <v>0.40769660324019202</v>
      </c>
      <c r="S138" s="17">
        <v>0.299071362706954</v>
      </c>
      <c r="T138" s="17">
        <v>0.41962183349864401</v>
      </c>
      <c r="U138" s="17">
        <v>0.45583912272869198</v>
      </c>
      <c r="V138" s="17">
        <v>0.41226889379757897</v>
      </c>
      <c r="W138" s="17">
        <v>0.37180148373518201</v>
      </c>
      <c r="X138" s="17">
        <v>0.48122100696633902</v>
      </c>
      <c r="Y138" s="17">
        <v>0.32724958823030498</v>
      </c>
      <c r="Z138" s="17"/>
      <c r="AA138" s="17">
        <v>0.405944081013284</v>
      </c>
      <c r="AB138" s="17">
        <v>0.39915609767862098</v>
      </c>
      <c r="AC138" s="17">
        <v>0.398989149756177</v>
      </c>
      <c r="AD138" s="17">
        <v>0.43315699942744301</v>
      </c>
      <c r="AE138" s="17"/>
      <c r="AF138" s="17">
        <v>0.48013469844226098</v>
      </c>
      <c r="AG138" s="17">
        <v>0.44799615814695698</v>
      </c>
      <c r="AH138" s="17">
        <v>0.42167749293701001</v>
      </c>
      <c r="AI138" s="17">
        <v>0.38821457972245599</v>
      </c>
      <c r="AJ138" s="17">
        <v>0.29410687874372099</v>
      </c>
      <c r="AK138" s="17">
        <v>0.17213599960534201</v>
      </c>
      <c r="AL138" s="17"/>
      <c r="AM138" s="17">
        <v>0.33650344413171801</v>
      </c>
      <c r="AN138" s="17">
        <v>0.48052293017159498</v>
      </c>
      <c r="AO138" s="17">
        <v>0.45023476155896502</v>
      </c>
      <c r="AP138" s="17">
        <v>0.53951834401383503</v>
      </c>
      <c r="AQ138" s="17">
        <v>0.33489056117716298</v>
      </c>
      <c r="AR138" s="17"/>
      <c r="AS138" s="17">
        <v>0.28538162707549602</v>
      </c>
      <c r="AT138" s="17">
        <v>0.51357697781614797</v>
      </c>
      <c r="AU138" s="17">
        <v>0.466169904866853</v>
      </c>
      <c r="AV138" s="17"/>
      <c r="AW138" s="17">
        <v>0.39524603762709498</v>
      </c>
      <c r="AX138" s="17">
        <v>0.40381083669447299</v>
      </c>
      <c r="AY138" s="17">
        <v>0.41921371756348802</v>
      </c>
      <c r="AZ138" s="17">
        <v>0.44393191637822499</v>
      </c>
      <c r="BA138" s="17">
        <v>0.34545361954640902</v>
      </c>
      <c r="BB138" s="17"/>
      <c r="BC138" s="17">
        <v>0.35296277940981702</v>
      </c>
      <c r="BD138" s="17">
        <v>0.44834555848163699</v>
      </c>
      <c r="BE138" s="17" t="s">
        <v>101</v>
      </c>
      <c r="BF138" s="17">
        <v>0.41800429600426597</v>
      </c>
      <c r="BG138" s="17">
        <v>0.48367256222600302</v>
      </c>
      <c r="BH138" s="17">
        <v>0.45385383737914797</v>
      </c>
      <c r="BI138" s="17">
        <v>0.41630135227020898</v>
      </c>
      <c r="BJ138" s="17"/>
      <c r="BK138" s="17">
        <v>0.52329542908944704</v>
      </c>
      <c r="BL138" s="17">
        <v>0.38564703585131799</v>
      </c>
      <c r="BM138" s="17">
        <v>0.405704913750492</v>
      </c>
      <c r="BN138" s="17">
        <v>0.389601452330819</v>
      </c>
      <c r="BO138" s="17">
        <v>0.44261666637881703</v>
      </c>
      <c r="BP138" s="17">
        <v>0.43164928972132799</v>
      </c>
      <c r="BQ138" s="17">
        <v>0.42014675796727002</v>
      </c>
      <c r="BR138" s="17">
        <v>0.36383404053386897</v>
      </c>
      <c r="BS138" s="17"/>
      <c r="BT138" s="17">
        <v>0.448940117319858</v>
      </c>
      <c r="BU138" s="17">
        <v>0.32881565585728301</v>
      </c>
      <c r="BV138" s="17">
        <v>0.43019063186954498</v>
      </c>
      <c r="BW138" s="17"/>
      <c r="BX138" s="17">
        <v>0.48200515571965402</v>
      </c>
      <c r="BY138" s="17">
        <v>0.36254416515312798</v>
      </c>
      <c r="BZ138" s="17"/>
      <c r="CA138" s="17">
        <v>0.53409719330932903</v>
      </c>
      <c r="CB138" s="17">
        <v>0.40985214774364498</v>
      </c>
      <c r="CC138" s="17">
        <v>0.38121190955361201</v>
      </c>
      <c r="CD138" s="17">
        <v>0.37872668723007002</v>
      </c>
      <c r="CE138" s="17">
        <v>0.43856250739612401</v>
      </c>
    </row>
    <row r="139" spans="2:83" x14ac:dyDescent="0.35">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row>
    <row r="140" spans="2:83" x14ac:dyDescent="0.35">
      <c r="B140" s="6" t="s">
        <v>184</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row>
    <row r="141" spans="2:83" x14ac:dyDescent="0.35">
      <c r="B141" s="24" t="s">
        <v>103</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row>
    <row r="142" spans="2:83" x14ac:dyDescent="0.35">
      <c r="B142" t="s">
        <v>173</v>
      </c>
      <c r="C142" s="17">
        <v>0.22170893251641899</v>
      </c>
      <c r="D142" s="17">
        <v>0.2313046274185</v>
      </c>
      <c r="E142" s="17">
        <v>0.21158611581307099</v>
      </c>
      <c r="F142" s="17"/>
      <c r="G142" s="17">
        <v>0.28516562427543601</v>
      </c>
      <c r="H142" s="17">
        <v>0.28647438430253103</v>
      </c>
      <c r="I142" s="17">
        <v>0.25318443373203597</v>
      </c>
      <c r="J142" s="17">
        <v>0.19970483128626401</v>
      </c>
      <c r="K142" s="17">
        <v>0.21684564334384199</v>
      </c>
      <c r="L142" s="17">
        <v>0.12200906549828799</v>
      </c>
      <c r="M142" s="17"/>
      <c r="N142" s="17">
        <v>0.29751900966169498</v>
      </c>
      <c r="O142" s="17">
        <v>0.20787224314675201</v>
      </c>
      <c r="P142" s="17">
        <v>0.200993558894004</v>
      </c>
      <c r="Q142" s="17">
        <v>0.20317783720872501</v>
      </c>
      <c r="R142" s="17">
        <v>0.19747528474595599</v>
      </c>
      <c r="S142" s="17">
        <v>0.20445049494287401</v>
      </c>
      <c r="T142" s="17">
        <v>0.23329125653500199</v>
      </c>
      <c r="U142" s="17">
        <v>0.24415148742892101</v>
      </c>
      <c r="V142" s="17">
        <v>0.21816664053461601</v>
      </c>
      <c r="W142" s="17">
        <v>0.14193742572835299</v>
      </c>
      <c r="X142" s="17">
        <v>0.26108590768267698</v>
      </c>
      <c r="Y142" s="17">
        <v>0.27273546222383399</v>
      </c>
      <c r="Z142" s="17"/>
      <c r="AA142" s="17">
        <v>0.22051185517520699</v>
      </c>
      <c r="AB142" s="17">
        <v>0.19729176416729</v>
      </c>
      <c r="AC142" s="17">
        <v>0.24379882840573899</v>
      </c>
      <c r="AD142" s="17">
        <v>0.230708294158187</v>
      </c>
      <c r="AE142" s="17"/>
      <c r="AF142" s="17">
        <v>0.30509593759539899</v>
      </c>
      <c r="AG142" s="17">
        <v>0.220290648246111</v>
      </c>
      <c r="AH142" s="17">
        <v>0.18255782337735599</v>
      </c>
      <c r="AI142" s="17">
        <v>0.16969448709645199</v>
      </c>
      <c r="AJ142" s="17">
        <v>0.19354220395094399</v>
      </c>
      <c r="AK142" s="17">
        <v>0.216772715042406</v>
      </c>
      <c r="AL142" s="17"/>
      <c r="AM142" s="17">
        <v>0.18581198561335099</v>
      </c>
      <c r="AN142" s="17">
        <v>0.286667518565355</v>
      </c>
      <c r="AO142" s="17">
        <v>0.17819251573513101</v>
      </c>
      <c r="AP142" s="17">
        <v>0.19696908091338799</v>
      </c>
      <c r="AQ142" s="17">
        <v>0.17514064227885401</v>
      </c>
      <c r="AR142" s="17"/>
      <c r="AS142" s="17">
        <v>0.17955013210784501</v>
      </c>
      <c r="AT142" s="17">
        <v>0.27250423969978499</v>
      </c>
      <c r="AU142" s="17">
        <v>0.195190745730211</v>
      </c>
      <c r="AV142" s="17"/>
      <c r="AW142" s="17">
        <v>0.226138831333696</v>
      </c>
      <c r="AX142" s="17">
        <v>0.19282993206434201</v>
      </c>
      <c r="AY142" s="17">
        <v>0.22622132997782099</v>
      </c>
      <c r="AZ142" s="17">
        <v>0.250462494088661</v>
      </c>
      <c r="BA142" s="17">
        <v>0.35912492123776801</v>
      </c>
      <c r="BB142" s="17"/>
      <c r="BC142" s="17">
        <v>0.184450563471279</v>
      </c>
      <c r="BD142" s="17">
        <v>0.20609852769437301</v>
      </c>
      <c r="BE142" s="17" t="s">
        <v>101</v>
      </c>
      <c r="BF142" s="17">
        <v>0.33452721361603799</v>
      </c>
      <c r="BG142" s="17">
        <v>0.279867102229714</v>
      </c>
      <c r="BH142" s="17">
        <v>0.23982401379333601</v>
      </c>
      <c r="BI142" s="17">
        <v>0.25738066692947398</v>
      </c>
      <c r="BJ142" s="17"/>
      <c r="BK142" s="17">
        <v>0.27919383154334898</v>
      </c>
      <c r="BL142" s="17">
        <v>0.24126061004225199</v>
      </c>
      <c r="BM142" s="17">
        <v>0.20715076872448299</v>
      </c>
      <c r="BN142" s="17">
        <v>0.21643939737517401</v>
      </c>
      <c r="BO142" s="17">
        <v>0.16549684273966001</v>
      </c>
      <c r="BP142" s="17">
        <v>0.25441308970821302</v>
      </c>
      <c r="BQ142" s="17">
        <v>0.260636310019984</v>
      </c>
      <c r="BR142" s="17">
        <v>0.24375279158059401</v>
      </c>
      <c r="BS142" s="17"/>
      <c r="BT142" s="17">
        <v>0.25904443130738097</v>
      </c>
      <c r="BU142" s="17">
        <v>0.15307984060292701</v>
      </c>
      <c r="BV142" s="17">
        <v>0.23741712159013501</v>
      </c>
      <c r="BW142" s="17"/>
      <c r="BX142" s="17">
        <v>0.293384421760437</v>
      </c>
      <c r="BY142" s="17">
        <v>0.20117159349240399</v>
      </c>
      <c r="BZ142" s="17"/>
      <c r="CA142" s="17">
        <v>0.41320409086128201</v>
      </c>
      <c r="CB142" s="17">
        <v>0.23732024000864099</v>
      </c>
      <c r="CC142" s="17">
        <v>0.21928167671268201</v>
      </c>
      <c r="CD142" s="17">
        <v>0.246845690611802</v>
      </c>
      <c r="CE142" s="17">
        <v>0.22119130896707501</v>
      </c>
    </row>
    <row r="143" spans="2:83" x14ac:dyDescent="0.35">
      <c r="B143" t="s">
        <v>174</v>
      </c>
      <c r="C143" s="17">
        <v>0.36699955659384498</v>
      </c>
      <c r="D143" s="17">
        <v>0.35119496522059601</v>
      </c>
      <c r="E143" s="17">
        <v>0.38356590668060497</v>
      </c>
      <c r="F143" s="17"/>
      <c r="G143" s="17">
        <v>0.42324982752828899</v>
      </c>
      <c r="H143" s="17">
        <v>0.40742337253451399</v>
      </c>
      <c r="I143" s="17">
        <v>0.36220408810462201</v>
      </c>
      <c r="J143" s="17">
        <v>0.36729423004114897</v>
      </c>
      <c r="K143" s="17">
        <v>0.31105687476476201</v>
      </c>
      <c r="L143" s="17">
        <v>0.337525663203874</v>
      </c>
      <c r="M143" s="17"/>
      <c r="N143" s="17">
        <v>0.33389868201143102</v>
      </c>
      <c r="O143" s="17">
        <v>0.39632942232321899</v>
      </c>
      <c r="P143" s="17">
        <v>0.39141835410555198</v>
      </c>
      <c r="Q143" s="17">
        <v>0.37538463062605898</v>
      </c>
      <c r="R143" s="17">
        <v>0.32763853353048999</v>
      </c>
      <c r="S143" s="17">
        <v>0.36608635403406897</v>
      </c>
      <c r="T143" s="17">
        <v>0.40403774953934701</v>
      </c>
      <c r="U143" s="17">
        <v>0.29935898106692799</v>
      </c>
      <c r="V143" s="17">
        <v>0.403414813968555</v>
      </c>
      <c r="W143" s="17">
        <v>0.36818335744844</v>
      </c>
      <c r="X143" s="17">
        <v>0.36092876223520598</v>
      </c>
      <c r="Y143" s="17">
        <v>0.26224415689674002</v>
      </c>
      <c r="Z143" s="17"/>
      <c r="AA143" s="17">
        <v>0.38281420151356399</v>
      </c>
      <c r="AB143" s="17">
        <v>0.35489085924994601</v>
      </c>
      <c r="AC143" s="17">
        <v>0.375124442637644</v>
      </c>
      <c r="AD143" s="17">
        <v>0.35610406033848502</v>
      </c>
      <c r="AE143" s="17"/>
      <c r="AF143" s="17">
        <v>0.354124005661755</v>
      </c>
      <c r="AG143" s="17">
        <v>0.35260152437466002</v>
      </c>
      <c r="AH143" s="17">
        <v>0.44081376665000999</v>
      </c>
      <c r="AI143" s="17">
        <v>0.38208131357057901</v>
      </c>
      <c r="AJ143" s="17">
        <v>0.34923586337192403</v>
      </c>
      <c r="AK143" s="17">
        <v>0.29278516110597502</v>
      </c>
      <c r="AL143" s="17"/>
      <c r="AM143" s="17">
        <v>0.38184331846932501</v>
      </c>
      <c r="AN143" s="17">
        <v>0.3800636974844</v>
      </c>
      <c r="AO143" s="17">
        <v>0.33557445873486502</v>
      </c>
      <c r="AP143" s="17">
        <v>0.150723238494404</v>
      </c>
      <c r="AQ143" s="17">
        <v>0.34587256866837601</v>
      </c>
      <c r="AR143" s="17"/>
      <c r="AS143" s="17">
        <v>0.374442062938658</v>
      </c>
      <c r="AT143" s="17">
        <v>0.38706714799940301</v>
      </c>
      <c r="AU143" s="17">
        <v>0.38005135120597799</v>
      </c>
      <c r="AV143" s="17"/>
      <c r="AW143" s="17">
        <v>0.38256292385922402</v>
      </c>
      <c r="AX143" s="17">
        <v>0.35325828582234697</v>
      </c>
      <c r="AY143" s="17">
        <v>0.38040506460020201</v>
      </c>
      <c r="AZ143" s="17">
        <v>0.37407464710777599</v>
      </c>
      <c r="BA143" s="17">
        <v>0.37009587141278999</v>
      </c>
      <c r="BB143" s="17"/>
      <c r="BC143" s="17">
        <v>0.34256844040832102</v>
      </c>
      <c r="BD143" s="17">
        <v>0.406706866174603</v>
      </c>
      <c r="BE143" s="17" t="s">
        <v>101</v>
      </c>
      <c r="BF143" s="17">
        <v>0.27389835942149099</v>
      </c>
      <c r="BG143" s="17">
        <v>0.37513764710712999</v>
      </c>
      <c r="BH143" s="17">
        <v>0.42010292277744798</v>
      </c>
      <c r="BI143" s="17">
        <v>0.31540298439571601</v>
      </c>
      <c r="BJ143" s="17"/>
      <c r="BK143" s="17">
        <v>0.36115030997404102</v>
      </c>
      <c r="BL143" s="17">
        <v>0.32407733638622899</v>
      </c>
      <c r="BM143" s="17">
        <v>0.36839203037150497</v>
      </c>
      <c r="BN143" s="17">
        <v>0.366338427957349</v>
      </c>
      <c r="BO143" s="17">
        <v>0.42656817783233197</v>
      </c>
      <c r="BP143" s="17">
        <v>0.39632667814629102</v>
      </c>
      <c r="BQ143" s="17">
        <v>0.32302035171745602</v>
      </c>
      <c r="BR143" s="17">
        <v>0.39098267566077699</v>
      </c>
      <c r="BS143" s="17"/>
      <c r="BT143" s="17">
        <v>0.40386978995608602</v>
      </c>
      <c r="BU143" s="17">
        <v>0.35076524878618998</v>
      </c>
      <c r="BV143" s="17">
        <v>0.35082171344593199</v>
      </c>
      <c r="BW143" s="17"/>
      <c r="BX143" s="17">
        <v>0.381034371477387</v>
      </c>
      <c r="BY143" s="17">
        <v>0.36229951106337599</v>
      </c>
      <c r="BZ143" s="17"/>
      <c r="CA143" s="17">
        <v>0.34493915414005699</v>
      </c>
      <c r="CB143" s="17">
        <v>0.37986991543527698</v>
      </c>
      <c r="CC143" s="17">
        <v>0.36033326954978701</v>
      </c>
      <c r="CD143" s="17">
        <v>0.38909222567217999</v>
      </c>
      <c r="CE143" s="17">
        <v>0.392984026817294</v>
      </c>
    </row>
    <row r="144" spans="2:83" x14ac:dyDescent="0.35">
      <c r="B144" t="s">
        <v>175</v>
      </c>
      <c r="C144" s="17">
        <v>0.25973838596253801</v>
      </c>
      <c r="D144" s="17">
        <v>0.27260738453771799</v>
      </c>
      <c r="E144" s="17">
        <v>0.246325426084642</v>
      </c>
      <c r="F144" s="17"/>
      <c r="G144" s="17">
        <v>0.186444052935128</v>
      </c>
      <c r="H144" s="17">
        <v>0.17933739234562701</v>
      </c>
      <c r="I144" s="17">
        <v>0.28039244059268498</v>
      </c>
      <c r="J144" s="17">
        <v>0.26417988847051899</v>
      </c>
      <c r="K144" s="17">
        <v>0.23927644502185999</v>
      </c>
      <c r="L144" s="17">
        <v>0.367610067169096</v>
      </c>
      <c r="M144" s="17"/>
      <c r="N144" s="17">
        <v>0.23705955331235301</v>
      </c>
      <c r="O144" s="17">
        <v>0.221216841904118</v>
      </c>
      <c r="P144" s="17">
        <v>0.28077208851251001</v>
      </c>
      <c r="Q144" s="17">
        <v>0.29002571407896699</v>
      </c>
      <c r="R144" s="17">
        <v>0.28823255750465498</v>
      </c>
      <c r="S144" s="17">
        <v>0.298210566684943</v>
      </c>
      <c r="T144" s="17">
        <v>0.15383027999899099</v>
      </c>
      <c r="U144" s="17">
        <v>0.30797826910111997</v>
      </c>
      <c r="V144" s="17">
        <v>0.23642066216517801</v>
      </c>
      <c r="W144" s="17">
        <v>0.32265881362261301</v>
      </c>
      <c r="X144" s="17">
        <v>0.22405717069662601</v>
      </c>
      <c r="Y144" s="17">
        <v>0.37973590859553402</v>
      </c>
      <c r="Z144" s="17"/>
      <c r="AA144" s="17">
        <v>0.25645281859546398</v>
      </c>
      <c r="AB144" s="17">
        <v>0.25741409981420099</v>
      </c>
      <c r="AC144" s="17">
        <v>0.27465294736663398</v>
      </c>
      <c r="AD144" s="17">
        <v>0.25082359633790302</v>
      </c>
      <c r="AE144" s="17"/>
      <c r="AF144" s="17">
        <v>0.21219300929264001</v>
      </c>
      <c r="AG144" s="17">
        <v>0.28818525722946697</v>
      </c>
      <c r="AH144" s="17">
        <v>0.219094195156602</v>
      </c>
      <c r="AI144" s="17">
        <v>0.290672248348542</v>
      </c>
      <c r="AJ144" s="17">
        <v>0.264893381652826</v>
      </c>
      <c r="AK144" s="17">
        <v>0.29794800851902198</v>
      </c>
      <c r="AL144" s="17"/>
      <c r="AM144" s="17">
        <v>0.26253968682052797</v>
      </c>
      <c r="AN144" s="17">
        <v>0.214455430057373</v>
      </c>
      <c r="AO144" s="17">
        <v>0.312405698215515</v>
      </c>
      <c r="AP144" s="17">
        <v>0.44018098039431802</v>
      </c>
      <c r="AQ144" s="17">
        <v>0.3097814165362</v>
      </c>
      <c r="AR144" s="17"/>
      <c r="AS144" s="17">
        <v>0.28487177675558401</v>
      </c>
      <c r="AT144" s="17">
        <v>0.226560298781639</v>
      </c>
      <c r="AU144" s="17">
        <v>0.27589610416402399</v>
      </c>
      <c r="AV144" s="17"/>
      <c r="AW144" s="17">
        <v>0.27630400988722198</v>
      </c>
      <c r="AX144" s="17">
        <v>0.26909675056999599</v>
      </c>
      <c r="AY144" s="17">
        <v>0.23348303706597301</v>
      </c>
      <c r="AZ144" s="17">
        <v>0.230766442075653</v>
      </c>
      <c r="BA144" s="17">
        <v>0.19593778068430601</v>
      </c>
      <c r="BB144" s="17"/>
      <c r="BC144" s="17">
        <v>0.28731537082213898</v>
      </c>
      <c r="BD144" s="17">
        <v>0.259952142084102</v>
      </c>
      <c r="BE144" s="17" t="s">
        <v>101</v>
      </c>
      <c r="BF144" s="17">
        <v>0.26149105906888997</v>
      </c>
      <c r="BG144" s="17">
        <v>0.211769716242726</v>
      </c>
      <c r="BH144" s="17">
        <v>0.220803223224733</v>
      </c>
      <c r="BI144" s="17">
        <v>0.29678600589064202</v>
      </c>
      <c r="BJ144" s="17"/>
      <c r="BK144" s="17">
        <v>0.18545040439233099</v>
      </c>
      <c r="BL144" s="17">
        <v>0.28428334174974002</v>
      </c>
      <c r="BM144" s="17">
        <v>0.26865514980876398</v>
      </c>
      <c r="BN144" s="17">
        <v>0.296662504263417</v>
      </c>
      <c r="BO144" s="17">
        <v>0.24344954469077601</v>
      </c>
      <c r="BP144" s="17">
        <v>0.22557665967339199</v>
      </c>
      <c r="BQ144" s="17">
        <v>0.17903673925137301</v>
      </c>
      <c r="BR144" s="17">
        <v>0.231996278124949</v>
      </c>
      <c r="BS144" s="17"/>
      <c r="BT144" s="17">
        <v>0.24614541617090299</v>
      </c>
      <c r="BU144" s="17">
        <v>0.31104149206181603</v>
      </c>
      <c r="BV144" s="17">
        <v>0.237779044322249</v>
      </c>
      <c r="BW144" s="17"/>
      <c r="BX144" s="17">
        <v>0.21055915079101001</v>
      </c>
      <c r="BY144" s="17">
        <v>0.27817781435997502</v>
      </c>
      <c r="BZ144" s="17"/>
      <c r="CA144" s="17">
        <v>0.13281679795756901</v>
      </c>
      <c r="CB144" s="17">
        <v>0.24613100061655099</v>
      </c>
      <c r="CC144" s="17">
        <v>0.24696285118438199</v>
      </c>
      <c r="CD144" s="17">
        <v>0.26446047114540699</v>
      </c>
      <c r="CE144" s="17">
        <v>0.225417008373893</v>
      </c>
    </row>
    <row r="145" spans="2:83" x14ac:dyDescent="0.35">
      <c r="B145" t="s">
        <v>176</v>
      </c>
      <c r="C145" s="17">
        <v>8.8538432212944204E-2</v>
      </c>
      <c r="D145" s="17">
        <v>8.1006946338163605E-2</v>
      </c>
      <c r="E145" s="17">
        <v>9.5798522196553895E-2</v>
      </c>
      <c r="F145" s="17"/>
      <c r="G145" s="17">
        <v>5.18782362862776E-2</v>
      </c>
      <c r="H145" s="17">
        <v>6.1521900724455097E-2</v>
      </c>
      <c r="I145" s="17">
        <v>5.1342245997178702E-2</v>
      </c>
      <c r="J145" s="17">
        <v>0.10265547755117101</v>
      </c>
      <c r="K145" s="17">
        <v>0.13782419306819399</v>
      </c>
      <c r="L145" s="17">
        <v>0.120861152038785</v>
      </c>
      <c r="M145" s="17"/>
      <c r="N145" s="17">
        <v>6.8921834832198103E-2</v>
      </c>
      <c r="O145" s="17">
        <v>9.8190435492936906E-2</v>
      </c>
      <c r="P145" s="17">
        <v>5.5731473860281003E-2</v>
      </c>
      <c r="Q145" s="17">
        <v>0.100554442607682</v>
      </c>
      <c r="R145" s="17">
        <v>0.1067716944834</v>
      </c>
      <c r="S145" s="17">
        <v>6.9230117933164498E-2</v>
      </c>
      <c r="T145" s="17">
        <v>0.12299776213342201</v>
      </c>
      <c r="U145" s="17">
        <v>7.8599254238115701E-2</v>
      </c>
      <c r="V145" s="17">
        <v>8.5706468476211495E-2</v>
      </c>
      <c r="W145" s="17">
        <v>0.11076248558049</v>
      </c>
      <c r="X145" s="17">
        <v>0.10902902837376099</v>
      </c>
      <c r="Y145" s="17">
        <v>3.5437879323507601E-2</v>
      </c>
      <c r="Z145" s="17"/>
      <c r="AA145" s="17">
        <v>8.0321336549201594E-2</v>
      </c>
      <c r="AB145" s="17">
        <v>0.12558663191927399</v>
      </c>
      <c r="AC145" s="17">
        <v>6.0418847953619501E-2</v>
      </c>
      <c r="AD145" s="17">
        <v>8.4350216225927394E-2</v>
      </c>
      <c r="AE145" s="17"/>
      <c r="AF145" s="17">
        <v>6.2524243905696594E-2</v>
      </c>
      <c r="AG145" s="17">
        <v>8.9324105056431097E-2</v>
      </c>
      <c r="AH145" s="17">
        <v>7.1915624023794006E-2</v>
      </c>
      <c r="AI145" s="17">
        <v>9.5920621373845799E-2</v>
      </c>
      <c r="AJ145" s="17">
        <v>0.12211351822172201</v>
      </c>
      <c r="AK145" s="17">
        <v>0.140729344389524</v>
      </c>
      <c r="AL145" s="17"/>
      <c r="AM145" s="17">
        <v>0.10144081892197999</v>
      </c>
      <c r="AN145" s="17">
        <v>7.8866481379025299E-2</v>
      </c>
      <c r="AO145" s="17">
        <v>0.124767944275637</v>
      </c>
      <c r="AP145" s="17">
        <v>0.14535064965841599</v>
      </c>
      <c r="AQ145" s="17">
        <v>5.6637045951626698E-2</v>
      </c>
      <c r="AR145" s="17"/>
      <c r="AS145" s="17">
        <v>0.101128400242656</v>
      </c>
      <c r="AT145" s="17">
        <v>7.4653409459342096E-2</v>
      </c>
      <c r="AU145" s="17">
        <v>9.6379114990824993E-2</v>
      </c>
      <c r="AV145" s="17"/>
      <c r="AW145" s="17">
        <v>5.7226906772321298E-2</v>
      </c>
      <c r="AX145" s="17">
        <v>0.105869008466233</v>
      </c>
      <c r="AY145" s="17">
        <v>0.109452361130114</v>
      </c>
      <c r="AZ145" s="17">
        <v>7.63599588891377E-2</v>
      </c>
      <c r="BA145" s="17">
        <v>5.0175501761924701E-2</v>
      </c>
      <c r="BB145" s="17"/>
      <c r="BC145" s="17">
        <v>0.115531236565225</v>
      </c>
      <c r="BD145" s="17">
        <v>9.1800400912798105E-2</v>
      </c>
      <c r="BE145" s="17" t="s">
        <v>101</v>
      </c>
      <c r="BF145" s="17">
        <v>5.6065294919983001E-2</v>
      </c>
      <c r="BG145" s="17">
        <v>4.7982669031950802E-2</v>
      </c>
      <c r="BH145" s="17">
        <v>5.7733871352736603E-2</v>
      </c>
      <c r="BI145" s="17">
        <v>4.8006642591799799E-2</v>
      </c>
      <c r="BJ145" s="17"/>
      <c r="BK145" s="17">
        <v>9.28994990694402E-2</v>
      </c>
      <c r="BL145" s="17">
        <v>9.1816188659763903E-2</v>
      </c>
      <c r="BM145" s="17">
        <v>0.107051942169696</v>
      </c>
      <c r="BN145" s="17">
        <v>5.2380649347165201E-2</v>
      </c>
      <c r="BO145" s="17">
        <v>0.100982608546384</v>
      </c>
      <c r="BP145" s="17">
        <v>8.8220943845633504E-2</v>
      </c>
      <c r="BQ145" s="17">
        <v>0.108745644482637</v>
      </c>
      <c r="BR145" s="17">
        <v>7.9794124958045803E-2</v>
      </c>
      <c r="BS145" s="17"/>
      <c r="BT145" s="17">
        <v>6.0273514443192497E-2</v>
      </c>
      <c r="BU145" s="17">
        <v>0.11802506206711399</v>
      </c>
      <c r="BV145" s="17">
        <v>9.0303330528891501E-2</v>
      </c>
      <c r="BW145" s="17"/>
      <c r="BX145" s="17">
        <v>6.3314549917125595E-2</v>
      </c>
      <c r="BY145" s="17">
        <v>8.9775393131399206E-2</v>
      </c>
      <c r="BZ145" s="17"/>
      <c r="CA145" s="17">
        <v>6.6835771206984501E-2</v>
      </c>
      <c r="CB145" s="17">
        <v>8.8763630110603994E-2</v>
      </c>
      <c r="CC145" s="17">
        <v>0.117612610933766</v>
      </c>
      <c r="CD145" s="17">
        <v>3.3519232213377902E-2</v>
      </c>
      <c r="CE145" s="17">
        <v>7.1872594623560201E-2</v>
      </c>
    </row>
    <row r="146" spans="2:83" x14ac:dyDescent="0.35">
      <c r="B146" t="s">
        <v>177</v>
      </c>
      <c r="C146" s="17">
        <v>2.8136224133375302E-2</v>
      </c>
      <c r="D146" s="17">
        <v>3.1959524659291097E-2</v>
      </c>
      <c r="E146" s="17">
        <v>2.4655866549410699E-2</v>
      </c>
      <c r="F146" s="17"/>
      <c r="G146" s="17">
        <v>1.56546080872948E-2</v>
      </c>
      <c r="H146" s="17">
        <v>2.57784462073147E-2</v>
      </c>
      <c r="I146" s="17">
        <v>3.1576335433969899E-2</v>
      </c>
      <c r="J146" s="17">
        <v>2.54863715860465E-2</v>
      </c>
      <c r="K146" s="17">
        <v>4.70851497401856E-2</v>
      </c>
      <c r="L146" s="17">
        <v>2.5069182130641101E-2</v>
      </c>
      <c r="M146" s="17"/>
      <c r="N146" s="17">
        <v>2.35948566671247E-2</v>
      </c>
      <c r="O146" s="17">
        <v>4.08491597294224E-2</v>
      </c>
      <c r="P146" s="17">
        <v>1.9078282558179602E-2</v>
      </c>
      <c r="Q146" s="17">
        <v>7.4847036406756303E-3</v>
      </c>
      <c r="R146" s="17">
        <v>5.066650393088E-2</v>
      </c>
      <c r="S146" s="17">
        <v>2.9516590607203699E-2</v>
      </c>
      <c r="T146" s="17">
        <v>4.3120017301865203E-2</v>
      </c>
      <c r="U146" s="17">
        <v>4.14100396157965E-2</v>
      </c>
      <c r="V146" s="17">
        <v>1.8807635534699899E-2</v>
      </c>
      <c r="W146" s="17">
        <v>2.7798075395949799E-2</v>
      </c>
      <c r="X146" s="17">
        <v>1.9580209221657398E-2</v>
      </c>
      <c r="Y146" s="17">
        <v>1.53385013423E-2</v>
      </c>
      <c r="Z146" s="17"/>
      <c r="AA146" s="17">
        <v>4.14613207332028E-2</v>
      </c>
      <c r="AB146" s="17">
        <v>2.3563486845939601E-2</v>
      </c>
      <c r="AC146" s="17">
        <v>3.0501132971675501E-2</v>
      </c>
      <c r="AD146" s="17">
        <v>1.6646227513733101E-2</v>
      </c>
      <c r="AE146" s="17"/>
      <c r="AF146" s="17">
        <v>2.55773265729974E-2</v>
      </c>
      <c r="AG146" s="17">
        <v>2.5822784071532899E-2</v>
      </c>
      <c r="AH146" s="17">
        <v>3.6937791519211297E-2</v>
      </c>
      <c r="AI146" s="17">
        <v>2.7135402254322299E-2</v>
      </c>
      <c r="AJ146" s="17">
        <v>3.0738953077585E-2</v>
      </c>
      <c r="AK146" s="17">
        <v>2.68571322765595E-2</v>
      </c>
      <c r="AL146" s="17"/>
      <c r="AM146" s="17">
        <v>3.2344912418080102E-2</v>
      </c>
      <c r="AN146" s="17">
        <v>1.9237454495685001E-2</v>
      </c>
      <c r="AO146" s="17">
        <v>2.1906379671005401E-2</v>
      </c>
      <c r="AP146" s="17">
        <v>2.9800334416991901E-2</v>
      </c>
      <c r="AQ146" s="17">
        <v>4.9309649115749601E-2</v>
      </c>
      <c r="AR146" s="17"/>
      <c r="AS146" s="17">
        <v>3.3527210479401701E-2</v>
      </c>
      <c r="AT146" s="17">
        <v>2.1036998278989E-2</v>
      </c>
      <c r="AU146" s="17">
        <v>1.3051821509451E-2</v>
      </c>
      <c r="AV146" s="17"/>
      <c r="AW146" s="17">
        <v>2.0947419112573799E-2</v>
      </c>
      <c r="AX146" s="17">
        <v>3.1458644825127703E-2</v>
      </c>
      <c r="AY146" s="17">
        <v>2.9632371934508801E-2</v>
      </c>
      <c r="AZ146" s="17">
        <v>4.0734578476799697E-2</v>
      </c>
      <c r="BA146" s="17">
        <v>2.4665924903211501E-2</v>
      </c>
      <c r="BB146" s="17"/>
      <c r="BC146" s="17">
        <v>2.9617189853260201E-2</v>
      </c>
      <c r="BD146" s="17">
        <v>1.7143567751952801E-2</v>
      </c>
      <c r="BE146" s="17" t="s">
        <v>101</v>
      </c>
      <c r="BF146" s="17">
        <v>4.1932412848838398E-2</v>
      </c>
      <c r="BG146" s="17">
        <v>3.9680999603018699E-2</v>
      </c>
      <c r="BH146" s="17">
        <v>2.71139257214605E-2</v>
      </c>
      <c r="BI146" s="17">
        <v>1.90826967231181E-2</v>
      </c>
      <c r="BJ146" s="17"/>
      <c r="BK146" s="17">
        <v>2.2118898271305702E-2</v>
      </c>
      <c r="BL146" s="17">
        <v>2.1964662981684001E-2</v>
      </c>
      <c r="BM146" s="17">
        <v>2.66879921447358E-2</v>
      </c>
      <c r="BN146" s="17">
        <v>3.2353462945026203E-2</v>
      </c>
      <c r="BO146" s="17">
        <v>4.1736278831452298E-2</v>
      </c>
      <c r="BP146" s="17">
        <v>1.92208486959267E-2</v>
      </c>
      <c r="BQ146" s="17">
        <v>4.3183804336283202E-2</v>
      </c>
      <c r="BR146" s="17">
        <v>3.1536944907731297E-2</v>
      </c>
      <c r="BS146" s="17"/>
      <c r="BT146" s="17">
        <v>1.6733741984547901E-2</v>
      </c>
      <c r="BU146" s="17">
        <v>2.8097451291443001E-2</v>
      </c>
      <c r="BV146" s="17">
        <v>3.5528768236599499E-2</v>
      </c>
      <c r="BW146" s="17"/>
      <c r="BX146" s="17">
        <v>2.91406916631088E-2</v>
      </c>
      <c r="BY146" s="17">
        <v>2.8988500191011301E-2</v>
      </c>
      <c r="BZ146" s="17"/>
      <c r="CA146" s="17">
        <v>3.1103778156701501E-2</v>
      </c>
      <c r="CB146" s="17">
        <v>3.6496495062032799E-2</v>
      </c>
      <c r="CC146" s="17">
        <v>3.12278053296688E-2</v>
      </c>
      <c r="CD146" s="17">
        <v>4.9024974968020198E-2</v>
      </c>
      <c r="CE146" s="17">
        <v>1.49138141484237E-2</v>
      </c>
    </row>
    <row r="147" spans="2:83" x14ac:dyDescent="0.35">
      <c r="B147" t="s">
        <v>113</v>
      </c>
      <c r="C147" s="17">
        <v>3.4878468580879E-2</v>
      </c>
      <c r="D147" s="17">
        <v>3.1926551825731897E-2</v>
      </c>
      <c r="E147" s="17">
        <v>3.8068162675716603E-2</v>
      </c>
      <c r="F147" s="17"/>
      <c r="G147" s="17">
        <v>3.7607650887574902E-2</v>
      </c>
      <c r="H147" s="17">
        <v>3.9464503885558201E-2</v>
      </c>
      <c r="I147" s="17">
        <v>2.1300456139509101E-2</v>
      </c>
      <c r="J147" s="17">
        <v>4.0679201064850103E-2</v>
      </c>
      <c r="K147" s="17">
        <v>4.7911694061156702E-2</v>
      </c>
      <c r="L147" s="17">
        <v>2.6924869959315399E-2</v>
      </c>
      <c r="M147" s="17"/>
      <c r="N147" s="17">
        <v>3.9006063515197503E-2</v>
      </c>
      <c r="O147" s="17">
        <v>3.5541897403551299E-2</v>
      </c>
      <c r="P147" s="17">
        <v>5.20062420694734E-2</v>
      </c>
      <c r="Q147" s="17">
        <v>2.33726718378914E-2</v>
      </c>
      <c r="R147" s="17">
        <v>2.9215425804618601E-2</v>
      </c>
      <c r="S147" s="17">
        <v>3.2505875797745498E-2</v>
      </c>
      <c r="T147" s="17">
        <v>4.2722934491372398E-2</v>
      </c>
      <c r="U147" s="17">
        <v>2.85019685491191E-2</v>
      </c>
      <c r="V147" s="17">
        <v>3.7483779320739603E-2</v>
      </c>
      <c r="W147" s="17">
        <v>2.8659842224152601E-2</v>
      </c>
      <c r="X147" s="17">
        <v>2.5318921790072599E-2</v>
      </c>
      <c r="Y147" s="17">
        <v>3.4508091618083402E-2</v>
      </c>
      <c r="Z147" s="17"/>
      <c r="AA147" s="17">
        <v>1.8438467433360001E-2</v>
      </c>
      <c r="AB147" s="17">
        <v>4.1253158003349499E-2</v>
      </c>
      <c r="AC147" s="17">
        <v>1.5503800664687701E-2</v>
      </c>
      <c r="AD147" s="17">
        <v>6.1367605425763298E-2</v>
      </c>
      <c r="AE147" s="17"/>
      <c r="AF147" s="17">
        <v>4.0485476971510899E-2</v>
      </c>
      <c r="AG147" s="17">
        <v>2.3775681021799101E-2</v>
      </c>
      <c r="AH147" s="17">
        <v>4.8680799273026702E-2</v>
      </c>
      <c r="AI147" s="17">
        <v>3.4495927356260003E-2</v>
      </c>
      <c r="AJ147" s="17">
        <v>3.9476079724999703E-2</v>
      </c>
      <c r="AK147" s="17">
        <v>2.4907638666512501E-2</v>
      </c>
      <c r="AL147" s="17"/>
      <c r="AM147" s="17">
        <v>3.6019277756735198E-2</v>
      </c>
      <c r="AN147" s="17">
        <v>2.0709418018161799E-2</v>
      </c>
      <c r="AO147" s="17">
        <v>2.7153003367847799E-2</v>
      </c>
      <c r="AP147" s="17">
        <v>3.6975716122482599E-2</v>
      </c>
      <c r="AQ147" s="17">
        <v>6.3258677449192599E-2</v>
      </c>
      <c r="AR147" s="17"/>
      <c r="AS147" s="17">
        <v>2.6480417475855798E-2</v>
      </c>
      <c r="AT147" s="17">
        <v>1.8177905780841899E-2</v>
      </c>
      <c r="AU147" s="17">
        <v>3.94308623995102E-2</v>
      </c>
      <c r="AV147" s="17"/>
      <c r="AW147" s="17">
        <v>3.6819909034963398E-2</v>
      </c>
      <c r="AX147" s="17">
        <v>4.7487378251952997E-2</v>
      </c>
      <c r="AY147" s="17">
        <v>2.0805835291382E-2</v>
      </c>
      <c r="AZ147" s="17">
        <v>2.7601879361972802E-2</v>
      </c>
      <c r="BA147" s="17">
        <v>0</v>
      </c>
      <c r="BB147" s="17"/>
      <c r="BC147" s="17">
        <v>4.0517198879776298E-2</v>
      </c>
      <c r="BD147" s="17">
        <v>1.8298495382171001E-2</v>
      </c>
      <c r="BE147" s="17" t="s">
        <v>101</v>
      </c>
      <c r="BF147" s="17">
        <v>3.2085660124759198E-2</v>
      </c>
      <c r="BG147" s="17">
        <v>4.5561865785460301E-2</v>
      </c>
      <c r="BH147" s="17">
        <v>3.4422043130286101E-2</v>
      </c>
      <c r="BI147" s="17">
        <v>6.3341003469249604E-2</v>
      </c>
      <c r="BJ147" s="17"/>
      <c r="BK147" s="17">
        <v>5.91870567495335E-2</v>
      </c>
      <c r="BL147" s="17">
        <v>3.6597860180330399E-2</v>
      </c>
      <c r="BM147" s="17">
        <v>2.2062116780816099E-2</v>
      </c>
      <c r="BN147" s="17">
        <v>3.5825558111868598E-2</v>
      </c>
      <c r="BO147" s="17">
        <v>2.1766547359394602E-2</v>
      </c>
      <c r="BP147" s="17">
        <v>1.6241779930543501E-2</v>
      </c>
      <c r="BQ147" s="17">
        <v>8.5377150192267298E-2</v>
      </c>
      <c r="BR147" s="17">
        <v>2.19371847679024E-2</v>
      </c>
      <c r="BS147" s="17"/>
      <c r="BT147" s="17">
        <v>1.3933106137889201E-2</v>
      </c>
      <c r="BU147" s="17">
        <v>3.8990905190510197E-2</v>
      </c>
      <c r="BV147" s="17">
        <v>4.81500218761923E-2</v>
      </c>
      <c r="BW147" s="17"/>
      <c r="BX147" s="17">
        <v>2.2566814390930699E-2</v>
      </c>
      <c r="BY147" s="17">
        <v>3.9587187761834002E-2</v>
      </c>
      <c r="BZ147" s="17"/>
      <c r="CA147" s="17">
        <v>1.1100407677406001E-2</v>
      </c>
      <c r="CB147" s="17">
        <v>1.1418718766893999E-2</v>
      </c>
      <c r="CC147" s="17">
        <v>2.4581786289714299E-2</v>
      </c>
      <c r="CD147" s="17">
        <v>1.7057405389212701E-2</v>
      </c>
      <c r="CE147" s="17">
        <v>7.3621247069754203E-2</v>
      </c>
    </row>
    <row r="148" spans="2:83" x14ac:dyDescent="0.35">
      <c r="B148" t="s">
        <v>178</v>
      </c>
      <c r="C148" s="17">
        <v>0.58870848911026297</v>
      </c>
      <c r="D148" s="17">
        <v>0.58249959263909501</v>
      </c>
      <c r="E148" s="17">
        <v>0.59515202249367705</v>
      </c>
      <c r="F148" s="17"/>
      <c r="G148" s="17">
        <v>0.708415451803725</v>
      </c>
      <c r="H148" s="17">
        <v>0.69389775683704502</v>
      </c>
      <c r="I148" s="17">
        <v>0.61538852183665804</v>
      </c>
      <c r="J148" s="17">
        <v>0.56699906132741296</v>
      </c>
      <c r="K148" s="17">
        <v>0.527902518108604</v>
      </c>
      <c r="L148" s="17">
        <v>0.459534728702162</v>
      </c>
      <c r="M148" s="17"/>
      <c r="N148" s="17">
        <v>0.631417691673126</v>
      </c>
      <c r="O148" s="17">
        <v>0.604201665469972</v>
      </c>
      <c r="P148" s="17">
        <v>0.59241191299955598</v>
      </c>
      <c r="Q148" s="17">
        <v>0.57856246783478404</v>
      </c>
      <c r="R148" s="17">
        <v>0.52511381827644599</v>
      </c>
      <c r="S148" s="17">
        <v>0.57053684897694401</v>
      </c>
      <c r="T148" s="17">
        <v>0.63732900607434895</v>
      </c>
      <c r="U148" s="17">
        <v>0.54351046849584805</v>
      </c>
      <c r="V148" s="17">
        <v>0.62158145450317104</v>
      </c>
      <c r="W148" s="17">
        <v>0.51012078317679399</v>
      </c>
      <c r="X148" s="17">
        <v>0.62201466991788301</v>
      </c>
      <c r="Y148" s="17">
        <v>0.53497961912057501</v>
      </c>
      <c r="Z148" s="17"/>
      <c r="AA148" s="17">
        <v>0.60332605668877104</v>
      </c>
      <c r="AB148" s="17">
        <v>0.55218262341723601</v>
      </c>
      <c r="AC148" s="17">
        <v>0.61892327104338296</v>
      </c>
      <c r="AD148" s="17">
        <v>0.58681235449667302</v>
      </c>
      <c r="AE148" s="17"/>
      <c r="AF148" s="17">
        <v>0.65921994325715505</v>
      </c>
      <c r="AG148" s="17">
        <v>0.57289217262076997</v>
      </c>
      <c r="AH148" s="17">
        <v>0.62337159002736597</v>
      </c>
      <c r="AI148" s="17">
        <v>0.55177580066703003</v>
      </c>
      <c r="AJ148" s="17">
        <v>0.54277806732286704</v>
      </c>
      <c r="AK148" s="17">
        <v>0.50955787614838099</v>
      </c>
      <c r="AL148" s="17"/>
      <c r="AM148" s="17">
        <v>0.56765530408267595</v>
      </c>
      <c r="AN148" s="17">
        <v>0.66673121604975505</v>
      </c>
      <c r="AO148" s="17">
        <v>0.51376697446999497</v>
      </c>
      <c r="AP148" s="17">
        <v>0.34769231940779199</v>
      </c>
      <c r="AQ148" s="17">
        <v>0.52101321094723096</v>
      </c>
      <c r="AR148" s="17"/>
      <c r="AS148" s="17">
        <v>0.55399219504650299</v>
      </c>
      <c r="AT148" s="17">
        <v>0.65957138769918799</v>
      </c>
      <c r="AU148" s="17">
        <v>0.57524209693618999</v>
      </c>
      <c r="AV148" s="17"/>
      <c r="AW148" s="17">
        <v>0.60870175519292002</v>
      </c>
      <c r="AX148" s="17">
        <v>0.54608821788669004</v>
      </c>
      <c r="AY148" s="17">
        <v>0.60662639457802303</v>
      </c>
      <c r="AZ148" s="17">
        <v>0.624537141196437</v>
      </c>
      <c r="BA148" s="17">
        <v>0.72922079265055795</v>
      </c>
      <c r="BB148" s="17"/>
      <c r="BC148" s="17">
        <v>0.52701900387959899</v>
      </c>
      <c r="BD148" s="17">
        <v>0.61280539386897603</v>
      </c>
      <c r="BE148" s="17" t="s">
        <v>101</v>
      </c>
      <c r="BF148" s="17">
        <v>0.60842557303752898</v>
      </c>
      <c r="BG148" s="17">
        <v>0.65500474933684405</v>
      </c>
      <c r="BH148" s="17">
        <v>0.65992693657078405</v>
      </c>
      <c r="BI148" s="17">
        <v>0.57278365132519105</v>
      </c>
      <c r="BJ148" s="17"/>
      <c r="BK148" s="17">
        <v>0.64034414151739005</v>
      </c>
      <c r="BL148" s="17">
        <v>0.56533794642848201</v>
      </c>
      <c r="BM148" s="17">
        <v>0.57554279909598705</v>
      </c>
      <c r="BN148" s="17">
        <v>0.58277782533252298</v>
      </c>
      <c r="BO148" s="17">
        <v>0.59206502057199195</v>
      </c>
      <c r="BP148" s="17">
        <v>0.65073976785450405</v>
      </c>
      <c r="BQ148" s="17">
        <v>0.58365666173744002</v>
      </c>
      <c r="BR148" s="17">
        <v>0.63473546724137198</v>
      </c>
      <c r="BS148" s="17"/>
      <c r="BT148" s="17">
        <v>0.662914221263467</v>
      </c>
      <c r="BU148" s="17">
        <v>0.50384508938911798</v>
      </c>
      <c r="BV148" s="17">
        <v>0.588238835036067</v>
      </c>
      <c r="BW148" s="17"/>
      <c r="BX148" s="17">
        <v>0.67441879323782505</v>
      </c>
      <c r="BY148" s="17">
        <v>0.56347110455577998</v>
      </c>
      <c r="BZ148" s="17"/>
      <c r="CA148" s="17">
        <v>0.75814324500133901</v>
      </c>
      <c r="CB148" s="17">
        <v>0.61719015544391798</v>
      </c>
      <c r="CC148" s="17">
        <v>0.57961494626246801</v>
      </c>
      <c r="CD148" s="17">
        <v>0.635937916283982</v>
      </c>
      <c r="CE148" s="17">
        <v>0.614175335784368</v>
      </c>
    </row>
    <row r="149" spans="2:83" x14ac:dyDescent="0.35">
      <c r="B149" t="s">
        <v>179</v>
      </c>
      <c r="C149" s="17">
        <v>0.116674656346319</v>
      </c>
      <c r="D149" s="17">
        <v>0.11296647099745501</v>
      </c>
      <c r="E149" s="17">
        <v>0.12045438874596499</v>
      </c>
      <c r="F149" s="17"/>
      <c r="G149" s="17">
        <v>6.7532844373572404E-2</v>
      </c>
      <c r="H149" s="17">
        <v>8.7300346931769801E-2</v>
      </c>
      <c r="I149" s="17">
        <v>8.2918581431148594E-2</v>
      </c>
      <c r="J149" s="17">
        <v>0.12814184913721699</v>
      </c>
      <c r="K149" s="17">
        <v>0.18490934280837901</v>
      </c>
      <c r="L149" s="17">
        <v>0.145930334169426</v>
      </c>
      <c r="M149" s="17"/>
      <c r="N149" s="17">
        <v>9.2516691499322803E-2</v>
      </c>
      <c r="O149" s="17">
        <v>0.13903959522235901</v>
      </c>
      <c r="P149" s="17">
        <v>7.4809756418460605E-2</v>
      </c>
      <c r="Q149" s="17">
        <v>0.108039146248358</v>
      </c>
      <c r="R149" s="17">
        <v>0.15743819841428</v>
      </c>
      <c r="S149" s="17">
        <v>9.8746708540368197E-2</v>
      </c>
      <c r="T149" s="17">
        <v>0.16611777943528799</v>
      </c>
      <c r="U149" s="17">
        <v>0.120009293853912</v>
      </c>
      <c r="V149" s="17">
        <v>0.104514104010911</v>
      </c>
      <c r="W149" s="17">
        <v>0.13856056097644001</v>
      </c>
      <c r="X149" s="17">
        <v>0.12860923759541901</v>
      </c>
      <c r="Y149" s="17">
        <v>5.0776380665807599E-2</v>
      </c>
      <c r="Z149" s="17"/>
      <c r="AA149" s="17">
        <v>0.12178265728240401</v>
      </c>
      <c r="AB149" s="17">
        <v>0.149150118765214</v>
      </c>
      <c r="AC149" s="17">
        <v>9.0919980925295005E-2</v>
      </c>
      <c r="AD149" s="17">
        <v>0.100996443739661</v>
      </c>
      <c r="AE149" s="17"/>
      <c r="AF149" s="17">
        <v>8.8101570478694005E-2</v>
      </c>
      <c r="AG149" s="17">
        <v>0.115146889127964</v>
      </c>
      <c r="AH149" s="17">
        <v>0.108853415543005</v>
      </c>
      <c r="AI149" s="17">
        <v>0.123056023628168</v>
      </c>
      <c r="AJ149" s="17">
        <v>0.15285247129930701</v>
      </c>
      <c r="AK149" s="17">
        <v>0.16758647666608401</v>
      </c>
      <c r="AL149" s="17"/>
      <c r="AM149" s="17">
        <v>0.13378573134006</v>
      </c>
      <c r="AN149" s="17">
        <v>9.8103935874710294E-2</v>
      </c>
      <c r="AO149" s="17">
        <v>0.14667432394664201</v>
      </c>
      <c r="AP149" s="17">
        <v>0.17515098407540799</v>
      </c>
      <c r="AQ149" s="17">
        <v>0.105946695067376</v>
      </c>
      <c r="AR149" s="17"/>
      <c r="AS149" s="17">
        <v>0.13465561072205801</v>
      </c>
      <c r="AT149" s="17">
        <v>9.5690407738331207E-2</v>
      </c>
      <c r="AU149" s="17">
        <v>0.10943093650027599</v>
      </c>
      <c r="AV149" s="17"/>
      <c r="AW149" s="17">
        <v>7.8174325884895104E-2</v>
      </c>
      <c r="AX149" s="17">
        <v>0.13732765329136101</v>
      </c>
      <c r="AY149" s="17">
        <v>0.13908473306462299</v>
      </c>
      <c r="AZ149" s="17">
        <v>0.117094537365937</v>
      </c>
      <c r="BA149" s="17">
        <v>7.4841426665136296E-2</v>
      </c>
      <c r="BB149" s="17"/>
      <c r="BC149" s="17">
        <v>0.14514842641848599</v>
      </c>
      <c r="BD149" s="17">
        <v>0.10894396866475101</v>
      </c>
      <c r="BE149" s="17" t="s">
        <v>101</v>
      </c>
      <c r="BF149" s="17">
        <v>9.7997707768821496E-2</v>
      </c>
      <c r="BG149" s="17">
        <v>8.7663668634969397E-2</v>
      </c>
      <c r="BH149" s="17">
        <v>8.4847797074196998E-2</v>
      </c>
      <c r="BI149" s="17">
        <v>6.7089339314917895E-2</v>
      </c>
      <c r="BJ149" s="17"/>
      <c r="BK149" s="17">
        <v>0.115018397340746</v>
      </c>
      <c r="BL149" s="17">
        <v>0.11378085164144799</v>
      </c>
      <c r="BM149" s="17">
        <v>0.13373993431443201</v>
      </c>
      <c r="BN149" s="17">
        <v>8.4734112292191396E-2</v>
      </c>
      <c r="BO149" s="17">
        <v>0.142718887377837</v>
      </c>
      <c r="BP149" s="17">
        <v>0.10744179254156</v>
      </c>
      <c r="BQ149" s="17">
        <v>0.15192944881892001</v>
      </c>
      <c r="BR149" s="17">
        <v>0.111331069865777</v>
      </c>
      <c r="BS149" s="17"/>
      <c r="BT149" s="17">
        <v>7.7007256427740395E-2</v>
      </c>
      <c r="BU149" s="17">
        <v>0.146122513358557</v>
      </c>
      <c r="BV149" s="17">
        <v>0.12583209876549101</v>
      </c>
      <c r="BW149" s="17"/>
      <c r="BX149" s="17">
        <v>9.2455241580234396E-2</v>
      </c>
      <c r="BY149" s="17">
        <v>0.118763893322411</v>
      </c>
      <c r="BZ149" s="17"/>
      <c r="CA149" s="17">
        <v>9.7939549363685999E-2</v>
      </c>
      <c r="CB149" s="17">
        <v>0.12526012517263699</v>
      </c>
      <c r="CC149" s="17">
        <v>0.148840416263435</v>
      </c>
      <c r="CD149" s="17">
        <v>8.2544207181398196E-2</v>
      </c>
      <c r="CE149" s="17">
        <v>8.6786408771983806E-2</v>
      </c>
    </row>
    <row r="150" spans="2:83" x14ac:dyDescent="0.35">
      <c r="B150" t="s">
        <v>140</v>
      </c>
      <c r="C150" s="17">
        <v>0.47203383276394401</v>
      </c>
      <c r="D150" s="17">
        <v>0.46953312164164002</v>
      </c>
      <c r="E150" s="17">
        <v>0.47469763374771201</v>
      </c>
      <c r="F150" s="17"/>
      <c r="G150" s="17">
        <v>0.64088260743015302</v>
      </c>
      <c r="H150" s="17">
        <v>0.606597409905275</v>
      </c>
      <c r="I150" s="17">
        <v>0.53246994040550899</v>
      </c>
      <c r="J150" s="17">
        <v>0.43885721219019602</v>
      </c>
      <c r="K150" s="17">
        <v>0.342993175300225</v>
      </c>
      <c r="L150" s="17">
        <v>0.31360439453273597</v>
      </c>
      <c r="M150" s="17"/>
      <c r="N150" s="17">
        <v>0.53890100017380405</v>
      </c>
      <c r="O150" s="17">
        <v>0.46516207024761203</v>
      </c>
      <c r="P150" s="17">
        <v>0.51760215658109598</v>
      </c>
      <c r="Q150" s="17">
        <v>0.47052332158642701</v>
      </c>
      <c r="R150" s="17">
        <v>0.36767561986216601</v>
      </c>
      <c r="S150" s="17">
        <v>0.47179014043657502</v>
      </c>
      <c r="T150" s="17">
        <v>0.47121122663906101</v>
      </c>
      <c r="U150" s="17">
        <v>0.42350117464193598</v>
      </c>
      <c r="V150" s="17">
        <v>0.51706735049225905</v>
      </c>
      <c r="W150" s="17">
        <v>0.37156022220035301</v>
      </c>
      <c r="X150" s="17">
        <v>0.49340543232246398</v>
      </c>
      <c r="Y150" s="17">
        <v>0.48420323845476698</v>
      </c>
      <c r="Z150" s="17"/>
      <c r="AA150" s="17">
        <v>0.48154339940636698</v>
      </c>
      <c r="AB150" s="17">
        <v>0.403032504652023</v>
      </c>
      <c r="AC150" s="17">
        <v>0.528003290118088</v>
      </c>
      <c r="AD150" s="17">
        <v>0.48581591075701203</v>
      </c>
      <c r="AE150" s="17"/>
      <c r="AF150" s="17">
        <v>0.571118372778461</v>
      </c>
      <c r="AG150" s="17">
        <v>0.45774528349280602</v>
      </c>
      <c r="AH150" s="17">
        <v>0.51451817448435999</v>
      </c>
      <c r="AI150" s="17">
        <v>0.42871977703886199</v>
      </c>
      <c r="AJ150" s="17">
        <v>0.38992559602355997</v>
      </c>
      <c r="AK150" s="17">
        <v>0.34197139948229799</v>
      </c>
      <c r="AL150" s="17"/>
      <c r="AM150" s="17">
        <v>0.43386957274261601</v>
      </c>
      <c r="AN150" s="17">
        <v>0.56862728017504405</v>
      </c>
      <c r="AO150" s="17">
        <v>0.36709265052335299</v>
      </c>
      <c r="AP150" s="17">
        <v>0.172541335332384</v>
      </c>
      <c r="AQ150" s="17">
        <v>0.41506651587985399</v>
      </c>
      <c r="AR150" s="17"/>
      <c r="AS150" s="17">
        <v>0.41933658432444598</v>
      </c>
      <c r="AT150" s="17">
        <v>0.56388097996085695</v>
      </c>
      <c r="AU150" s="17">
        <v>0.46581116043591397</v>
      </c>
      <c r="AV150" s="17"/>
      <c r="AW150" s="17">
        <v>0.53052742930802499</v>
      </c>
      <c r="AX150" s="17">
        <v>0.408760564595329</v>
      </c>
      <c r="AY150" s="17">
        <v>0.46754166151339999</v>
      </c>
      <c r="AZ150" s="17">
        <v>0.50744260383049999</v>
      </c>
      <c r="BA150" s="17">
        <v>0.65437936598542201</v>
      </c>
      <c r="BB150" s="17"/>
      <c r="BC150" s="17">
        <v>0.38187057746111402</v>
      </c>
      <c r="BD150" s="17">
        <v>0.50386142520422506</v>
      </c>
      <c r="BE150" s="17" t="s">
        <v>101</v>
      </c>
      <c r="BF150" s="17">
        <v>0.51042786526870798</v>
      </c>
      <c r="BG150" s="17">
        <v>0.56734108070187494</v>
      </c>
      <c r="BH150" s="17">
        <v>0.57507913949658696</v>
      </c>
      <c r="BI150" s="17">
        <v>0.50569431201027304</v>
      </c>
      <c r="BJ150" s="17"/>
      <c r="BK150" s="17">
        <v>0.52532574417664402</v>
      </c>
      <c r="BL150" s="17">
        <v>0.45155709478703399</v>
      </c>
      <c r="BM150" s="17">
        <v>0.441802864781555</v>
      </c>
      <c r="BN150" s="17">
        <v>0.49804371304033201</v>
      </c>
      <c r="BO150" s="17">
        <v>0.44934613319415601</v>
      </c>
      <c r="BP150" s="17">
        <v>0.54329797531294399</v>
      </c>
      <c r="BQ150" s="17">
        <v>0.43172721291852001</v>
      </c>
      <c r="BR150" s="17">
        <v>0.52340439737559497</v>
      </c>
      <c r="BS150" s="17"/>
      <c r="BT150" s="17">
        <v>0.58590696483572702</v>
      </c>
      <c r="BU150" s="17">
        <v>0.35772257603056101</v>
      </c>
      <c r="BV150" s="17">
        <v>0.46240673627057599</v>
      </c>
      <c r="BW150" s="17"/>
      <c r="BX150" s="17">
        <v>0.58196355165758995</v>
      </c>
      <c r="BY150" s="17">
        <v>0.44470721123336998</v>
      </c>
      <c r="BZ150" s="17"/>
      <c r="CA150" s="17">
        <v>0.66020369563765302</v>
      </c>
      <c r="CB150" s="17">
        <v>0.49193003027128102</v>
      </c>
      <c r="CC150" s="17">
        <v>0.43077452999903398</v>
      </c>
      <c r="CD150" s="17">
        <v>0.55339370910258401</v>
      </c>
      <c r="CE150" s="17">
        <v>0.52738892701238504</v>
      </c>
    </row>
    <row r="151" spans="2:83" x14ac:dyDescent="0.35">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row>
    <row r="152" spans="2:83" x14ac:dyDescent="0.35">
      <c r="B152" s="6" t="s">
        <v>185</v>
      </c>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row>
    <row r="153" spans="2:83" x14ac:dyDescent="0.35">
      <c r="B153" s="24" t="s">
        <v>103</v>
      </c>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row>
    <row r="154" spans="2:83" x14ac:dyDescent="0.35">
      <c r="B154" t="s">
        <v>173</v>
      </c>
      <c r="C154" s="17">
        <v>0.26448681450119199</v>
      </c>
      <c r="D154" s="17">
        <v>0.27269352821739001</v>
      </c>
      <c r="E154" s="17">
        <v>0.25701306167776899</v>
      </c>
      <c r="F154" s="17"/>
      <c r="G154" s="17">
        <v>0.25956604859326898</v>
      </c>
      <c r="H154" s="17">
        <v>0.328865572587484</v>
      </c>
      <c r="I154" s="17">
        <v>0.28737088761479701</v>
      </c>
      <c r="J154" s="17">
        <v>0.18788101106948199</v>
      </c>
      <c r="K154" s="17">
        <v>0.24279502024022001</v>
      </c>
      <c r="L154" s="17">
        <v>0.27306396068144401</v>
      </c>
      <c r="M154" s="17"/>
      <c r="N154" s="17">
        <v>0.33611890200764499</v>
      </c>
      <c r="O154" s="17">
        <v>0.23518084216698801</v>
      </c>
      <c r="P154" s="17">
        <v>0.24866257010789899</v>
      </c>
      <c r="Q154" s="17">
        <v>0.25254464298977902</v>
      </c>
      <c r="R154" s="17">
        <v>0.29977823458457797</v>
      </c>
      <c r="S154" s="17">
        <v>0.21129722680760599</v>
      </c>
      <c r="T154" s="17">
        <v>0.24346029664632499</v>
      </c>
      <c r="U154" s="17">
        <v>0.234176693450834</v>
      </c>
      <c r="V154" s="17">
        <v>0.282680815482519</v>
      </c>
      <c r="W154" s="17">
        <v>0.246783698636418</v>
      </c>
      <c r="X154" s="17">
        <v>0.27606899529775297</v>
      </c>
      <c r="Y154" s="17">
        <v>0.27554296824292301</v>
      </c>
      <c r="Z154" s="17"/>
      <c r="AA154" s="17">
        <v>0.27995993195206298</v>
      </c>
      <c r="AB154" s="17">
        <v>0.24753650863222901</v>
      </c>
      <c r="AC154" s="17">
        <v>0.28148342816791</v>
      </c>
      <c r="AD154" s="17">
        <v>0.25063939378803002</v>
      </c>
      <c r="AE154" s="17"/>
      <c r="AF154" s="17">
        <v>0.33346672049772003</v>
      </c>
      <c r="AG154" s="17">
        <v>0.28327768234279099</v>
      </c>
      <c r="AH154" s="17">
        <v>0.25952830397231302</v>
      </c>
      <c r="AI154" s="17">
        <v>0.19319731360839201</v>
      </c>
      <c r="AJ154" s="17">
        <v>0.22674868386452901</v>
      </c>
      <c r="AK154" s="17">
        <v>0.20750372624257499</v>
      </c>
      <c r="AL154" s="17"/>
      <c r="AM154" s="17">
        <v>0.218110364064488</v>
      </c>
      <c r="AN154" s="17">
        <v>0.33379349908095701</v>
      </c>
      <c r="AO154" s="17">
        <v>0.26731545729337097</v>
      </c>
      <c r="AP154" s="17">
        <v>0.44385053565916499</v>
      </c>
      <c r="AQ154" s="17">
        <v>0.225616437094038</v>
      </c>
      <c r="AR154" s="17"/>
      <c r="AS154" s="17">
        <v>0.233283141930758</v>
      </c>
      <c r="AT154" s="17">
        <v>0.31742180904953099</v>
      </c>
      <c r="AU154" s="17">
        <v>0.26958803404239601</v>
      </c>
      <c r="AV154" s="17"/>
      <c r="AW154" s="17">
        <v>0.24470162827193701</v>
      </c>
      <c r="AX154" s="17">
        <v>0.23245039978288801</v>
      </c>
      <c r="AY154" s="17">
        <v>0.27994763530899303</v>
      </c>
      <c r="AZ154" s="17">
        <v>0.30172482053150301</v>
      </c>
      <c r="BA154" s="17">
        <v>0.50031859159113501</v>
      </c>
      <c r="BB154" s="17"/>
      <c r="BC154" s="17">
        <v>0.26645460156181699</v>
      </c>
      <c r="BD154" s="17">
        <v>0.26102254692837201</v>
      </c>
      <c r="BE154" s="17" t="s">
        <v>101</v>
      </c>
      <c r="BF154" s="17">
        <v>0.33013910507786398</v>
      </c>
      <c r="BG154" s="17">
        <v>0.2136599083307</v>
      </c>
      <c r="BH154" s="17">
        <v>0.27084067852445698</v>
      </c>
      <c r="BI154" s="17">
        <v>0.192177917566242</v>
      </c>
      <c r="BJ154" s="17"/>
      <c r="BK154" s="17">
        <v>0.33058278596570301</v>
      </c>
      <c r="BL154" s="17">
        <v>0.29074620970755199</v>
      </c>
      <c r="BM154" s="17">
        <v>0.24035136302146501</v>
      </c>
      <c r="BN154" s="17">
        <v>0.24672792225982201</v>
      </c>
      <c r="BO154" s="17">
        <v>0.26275453459016501</v>
      </c>
      <c r="BP154" s="17">
        <v>0.26655006378388602</v>
      </c>
      <c r="BQ154" s="17">
        <v>0.25001373801195798</v>
      </c>
      <c r="BR154" s="17">
        <v>0.34250035127690498</v>
      </c>
      <c r="BS154" s="17"/>
      <c r="BT154" s="17">
        <v>0.30387718634912497</v>
      </c>
      <c r="BU154" s="17">
        <v>0.24897148643731501</v>
      </c>
      <c r="BV154" s="17">
        <v>0.244783515946422</v>
      </c>
      <c r="BW154" s="17"/>
      <c r="BX154" s="17">
        <v>0.31897960732464598</v>
      </c>
      <c r="BY154" s="17">
        <v>0.23382054519388101</v>
      </c>
      <c r="BZ154" s="17"/>
      <c r="CA154" s="17">
        <v>0.53003025786706204</v>
      </c>
      <c r="CB154" s="17">
        <v>0.27312765020836299</v>
      </c>
      <c r="CC154" s="17">
        <v>0.25128857661309001</v>
      </c>
      <c r="CD154" s="17">
        <v>0.26883343980277902</v>
      </c>
      <c r="CE154" s="17">
        <v>0.22092436781793001</v>
      </c>
    </row>
    <row r="155" spans="2:83" x14ac:dyDescent="0.35">
      <c r="B155" t="s">
        <v>174</v>
      </c>
      <c r="C155" s="17">
        <v>0.46167675156668098</v>
      </c>
      <c r="D155" s="17">
        <v>0.44111313625183601</v>
      </c>
      <c r="E155" s="17">
        <v>0.48110353552822599</v>
      </c>
      <c r="F155" s="17"/>
      <c r="G155" s="17">
        <v>0.46336489399734898</v>
      </c>
      <c r="H155" s="17">
        <v>0.43953068356367497</v>
      </c>
      <c r="I155" s="17">
        <v>0.44666771778796799</v>
      </c>
      <c r="J155" s="17">
        <v>0.46234952280425901</v>
      </c>
      <c r="K155" s="17">
        <v>0.42970671807230498</v>
      </c>
      <c r="L155" s="17">
        <v>0.511642290642769</v>
      </c>
      <c r="M155" s="17"/>
      <c r="N155" s="17">
        <v>0.45271358263470302</v>
      </c>
      <c r="O155" s="17">
        <v>0.46879667232517902</v>
      </c>
      <c r="P155" s="17">
        <v>0.465744649015079</v>
      </c>
      <c r="Q155" s="17">
        <v>0.42589755251237599</v>
      </c>
      <c r="R155" s="17">
        <v>0.39394269539168503</v>
      </c>
      <c r="S155" s="17">
        <v>0.45485758490770001</v>
      </c>
      <c r="T155" s="17">
        <v>0.46529579309132701</v>
      </c>
      <c r="U155" s="17">
        <v>0.56671981163811003</v>
      </c>
      <c r="V155" s="17">
        <v>0.46746510426190302</v>
      </c>
      <c r="W155" s="17">
        <v>0.50891165810488703</v>
      </c>
      <c r="X155" s="17">
        <v>0.465321232246663</v>
      </c>
      <c r="Y155" s="17">
        <v>0.42975061552316401</v>
      </c>
      <c r="Z155" s="17"/>
      <c r="AA155" s="17">
        <v>0.50378536018348996</v>
      </c>
      <c r="AB155" s="17">
        <v>0.47241185558667398</v>
      </c>
      <c r="AC155" s="17">
        <v>0.46586934803553798</v>
      </c>
      <c r="AD155" s="17">
        <v>0.40306823773742201</v>
      </c>
      <c r="AE155" s="17"/>
      <c r="AF155" s="17">
        <v>0.44699536549621499</v>
      </c>
      <c r="AG155" s="17">
        <v>0.478206598710814</v>
      </c>
      <c r="AH155" s="17">
        <v>0.414310398927901</v>
      </c>
      <c r="AI155" s="17">
        <v>0.50093278464483904</v>
      </c>
      <c r="AJ155" s="17">
        <v>0.46047523957979303</v>
      </c>
      <c r="AK155" s="17">
        <v>0.40806806884233499</v>
      </c>
      <c r="AL155" s="17"/>
      <c r="AM155" s="17">
        <v>0.48943540853945999</v>
      </c>
      <c r="AN155" s="17">
        <v>0.44685841944117399</v>
      </c>
      <c r="AO155" s="17">
        <v>0.47674726054618399</v>
      </c>
      <c r="AP155" s="17">
        <v>0.39062780354837101</v>
      </c>
      <c r="AQ155" s="17">
        <v>0.40856926833555102</v>
      </c>
      <c r="AR155" s="17"/>
      <c r="AS155" s="17">
        <v>0.48674039632178001</v>
      </c>
      <c r="AT155" s="17">
        <v>0.46759365799339903</v>
      </c>
      <c r="AU155" s="17">
        <v>0.46293435909006397</v>
      </c>
      <c r="AV155" s="17"/>
      <c r="AW155" s="17">
        <v>0.45756841590267999</v>
      </c>
      <c r="AX155" s="17">
        <v>0.45999250523165303</v>
      </c>
      <c r="AY155" s="17">
        <v>0.46373466409974601</v>
      </c>
      <c r="AZ155" s="17">
        <v>0.49479114653057699</v>
      </c>
      <c r="BA155" s="17">
        <v>0.40932387282513799</v>
      </c>
      <c r="BB155" s="17"/>
      <c r="BC155" s="17">
        <v>0.46153459706586097</v>
      </c>
      <c r="BD155" s="17">
        <v>0.480458553712173</v>
      </c>
      <c r="BE155" s="17" t="s">
        <v>101</v>
      </c>
      <c r="BF155" s="17">
        <v>0.40110145788387902</v>
      </c>
      <c r="BG155" s="17">
        <v>0.44911846364950098</v>
      </c>
      <c r="BH155" s="17">
        <v>0.45516678090926199</v>
      </c>
      <c r="BI155" s="17">
        <v>0.56056618834425997</v>
      </c>
      <c r="BJ155" s="17"/>
      <c r="BK155" s="17">
        <v>0.33023748971197803</v>
      </c>
      <c r="BL155" s="17">
        <v>0.45411455606673601</v>
      </c>
      <c r="BM155" s="17">
        <v>0.48056062557513901</v>
      </c>
      <c r="BN155" s="17">
        <v>0.50936679166159304</v>
      </c>
      <c r="BO155" s="17">
        <v>0.46734105446701002</v>
      </c>
      <c r="BP155" s="17">
        <v>0.42512512746837799</v>
      </c>
      <c r="BQ155" s="17">
        <v>0.46890438780765997</v>
      </c>
      <c r="BR155" s="17">
        <v>0.42863466497323299</v>
      </c>
      <c r="BS155" s="17"/>
      <c r="BT155" s="17">
        <v>0.46597902003662001</v>
      </c>
      <c r="BU155" s="17">
        <v>0.472640711126111</v>
      </c>
      <c r="BV155" s="17">
        <v>0.450609789506281</v>
      </c>
      <c r="BW155" s="17"/>
      <c r="BX155" s="17">
        <v>0.43053749371187899</v>
      </c>
      <c r="BY155" s="17">
        <v>0.45985419872827699</v>
      </c>
      <c r="BZ155" s="17"/>
      <c r="CA155" s="17">
        <v>0.33264191792544501</v>
      </c>
      <c r="CB155" s="17">
        <v>0.49819753679792</v>
      </c>
      <c r="CC155" s="17">
        <v>0.43509439949277801</v>
      </c>
      <c r="CD155" s="17">
        <v>0.44603719805449898</v>
      </c>
      <c r="CE155" s="17">
        <v>0.42307249053052298</v>
      </c>
    </row>
    <row r="156" spans="2:83" x14ac:dyDescent="0.35">
      <c r="B156" t="s">
        <v>175</v>
      </c>
      <c r="C156" s="17">
        <v>0.20184073501814501</v>
      </c>
      <c r="D156" s="17">
        <v>0.205529645220169</v>
      </c>
      <c r="E156" s="17">
        <v>0.19770532694604301</v>
      </c>
      <c r="F156" s="17"/>
      <c r="G156" s="17">
        <v>0.19744159402429701</v>
      </c>
      <c r="H156" s="17">
        <v>0.16192090237363799</v>
      </c>
      <c r="I156" s="17">
        <v>0.21566052098164701</v>
      </c>
      <c r="J156" s="17">
        <v>0.26672379908955801</v>
      </c>
      <c r="K156" s="17">
        <v>0.22541612211096199</v>
      </c>
      <c r="L156" s="17">
        <v>0.15794570667920901</v>
      </c>
      <c r="M156" s="17"/>
      <c r="N156" s="17">
        <v>0.132347784507024</v>
      </c>
      <c r="O156" s="17">
        <v>0.19383783607722699</v>
      </c>
      <c r="P156" s="17">
        <v>0.231585864136957</v>
      </c>
      <c r="Q156" s="17">
        <v>0.27695731986489602</v>
      </c>
      <c r="R156" s="17">
        <v>0.21967182572416599</v>
      </c>
      <c r="S156" s="17">
        <v>0.25187573071153002</v>
      </c>
      <c r="T156" s="17">
        <v>0.19623213175319401</v>
      </c>
      <c r="U156" s="17">
        <v>0.17210714683422301</v>
      </c>
      <c r="V156" s="17">
        <v>0.17127845834177299</v>
      </c>
      <c r="W156" s="17">
        <v>0.185902804011431</v>
      </c>
      <c r="X156" s="17">
        <v>0.23265437165847999</v>
      </c>
      <c r="Y156" s="17">
        <v>0.22760519270323501</v>
      </c>
      <c r="Z156" s="17"/>
      <c r="AA156" s="17">
        <v>0.15647698816108599</v>
      </c>
      <c r="AB156" s="17">
        <v>0.22438771044658201</v>
      </c>
      <c r="AC156" s="17">
        <v>0.18280645973429699</v>
      </c>
      <c r="AD156" s="17">
        <v>0.24165166051523501</v>
      </c>
      <c r="AE156" s="17"/>
      <c r="AF156" s="17">
        <v>0.14255839189088401</v>
      </c>
      <c r="AG156" s="17">
        <v>0.174455902783202</v>
      </c>
      <c r="AH156" s="17">
        <v>0.24360476410349799</v>
      </c>
      <c r="AI156" s="17">
        <v>0.220631552744839</v>
      </c>
      <c r="AJ156" s="17">
        <v>0.26001129756450098</v>
      </c>
      <c r="AK156" s="17">
        <v>0.31770821300688401</v>
      </c>
      <c r="AL156" s="17"/>
      <c r="AM156" s="17">
        <v>0.205773588495826</v>
      </c>
      <c r="AN156" s="17">
        <v>0.161288098983948</v>
      </c>
      <c r="AO156" s="17">
        <v>0.19088237214588699</v>
      </c>
      <c r="AP156" s="17">
        <v>0.128636486991384</v>
      </c>
      <c r="AQ156" s="17">
        <v>0.28467550444711998</v>
      </c>
      <c r="AR156" s="17"/>
      <c r="AS156" s="17">
        <v>0.20936574159452301</v>
      </c>
      <c r="AT156" s="17">
        <v>0.16900321809605301</v>
      </c>
      <c r="AU156" s="17">
        <v>0.191464057954468</v>
      </c>
      <c r="AV156" s="17"/>
      <c r="AW156" s="17">
        <v>0.20996963692221199</v>
      </c>
      <c r="AX156" s="17">
        <v>0.231717380655313</v>
      </c>
      <c r="AY156" s="17">
        <v>0.19399899203054899</v>
      </c>
      <c r="AZ156" s="17">
        <v>0.14571411689479599</v>
      </c>
      <c r="BA156" s="17">
        <v>9.0357535583727305E-2</v>
      </c>
      <c r="BB156" s="17"/>
      <c r="BC156" s="17">
        <v>0.20438454767692801</v>
      </c>
      <c r="BD156" s="17">
        <v>0.190817643288449</v>
      </c>
      <c r="BE156" s="17" t="s">
        <v>101</v>
      </c>
      <c r="BF156" s="17">
        <v>0.15647392153752601</v>
      </c>
      <c r="BG156" s="17">
        <v>0.248798137417506</v>
      </c>
      <c r="BH156" s="17">
        <v>0.20843808039915299</v>
      </c>
      <c r="BI156" s="17">
        <v>0.18133763450443</v>
      </c>
      <c r="BJ156" s="17"/>
      <c r="BK156" s="17">
        <v>0.235797055246317</v>
      </c>
      <c r="BL156" s="17">
        <v>0.19382946101243401</v>
      </c>
      <c r="BM156" s="17">
        <v>0.218952910255345</v>
      </c>
      <c r="BN156" s="17">
        <v>0.179840301125133</v>
      </c>
      <c r="BO156" s="17">
        <v>0.20433618611614501</v>
      </c>
      <c r="BP156" s="17">
        <v>0.22571383467784201</v>
      </c>
      <c r="BQ156" s="17">
        <v>0.135682087621744</v>
      </c>
      <c r="BR156" s="17">
        <v>0.17306380669715099</v>
      </c>
      <c r="BS156" s="17"/>
      <c r="BT156" s="17">
        <v>0.17723849349625401</v>
      </c>
      <c r="BU156" s="17">
        <v>0.200513262951941</v>
      </c>
      <c r="BV156" s="17">
        <v>0.221550375742228</v>
      </c>
      <c r="BW156" s="17"/>
      <c r="BX156" s="17">
        <v>0.16115430621392099</v>
      </c>
      <c r="BY156" s="17">
        <v>0.23943618800209501</v>
      </c>
      <c r="BZ156" s="17"/>
      <c r="CA156" s="17">
        <v>0.12707507908447499</v>
      </c>
      <c r="CB156" s="17">
        <v>0.168183784326951</v>
      </c>
      <c r="CC156" s="17">
        <v>0.247377692323034</v>
      </c>
      <c r="CD156" s="17">
        <v>0.17467538760621701</v>
      </c>
      <c r="CE156" s="17">
        <v>0.25952394144223401</v>
      </c>
    </row>
    <row r="157" spans="2:83" x14ac:dyDescent="0.35">
      <c r="B157" t="s">
        <v>176</v>
      </c>
      <c r="C157" s="17">
        <v>3.9073539393162597E-2</v>
      </c>
      <c r="D157" s="17">
        <v>4.0411783376352303E-2</v>
      </c>
      <c r="E157" s="17">
        <v>3.81148184202528E-2</v>
      </c>
      <c r="F157" s="17"/>
      <c r="G157" s="17">
        <v>4.2599667726696197E-2</v>
      </c>
      <c r="H157" s="17">
        <v>2.9387042018577701E-2</v>
      </c>
      <c r="I157" s="17">
        <v>3.7654593566172498E-2</v>
      </c>
      <c r="J157" s="17">
        <v>4.96417342679778E-2</v>
      </c>
      <c r="K157" s="17">
        <v>4.5675518732670603E-2</v>
      </c>
      <c r="L157" s="17">
        <v>3.2826485270575897E-2</v>
      </c>
      <c r="M157" s="17"/>
      <c r="N157" s="17">
        <v>2.6606232544233301E-2</v>
      </c>
      <c r="O157" s="17">
        <v>6.6406267038560604E-2</v>
      </c>
      <c r="P157" s="17">
        <v>2.6066615920760799E-2</v>
      </c>
      <c r="Q157" s="17">
        <v>3.39050581146568E-2</v>
      </c>
      <c r="R157" s="17">
        <v>3.5497953507421597E-2</v>
      </c>
      <c r="S157" s="17">
        <v>3.98513136200341E-2</v>
      </c>
      <c r="T157" s="17">
        <v>5.3971992925461801E-2</v>
      </c>
      <c r="U157" s="17">
        <v>1.8086221184888601E-2</v>
      </c>
      <c r="V157" s="17">
        <v>3.70742722591271E-2</v>
      </c>
      <c r="W157" s="17">
        <v>4.2891166203847003E-2</v>
      </c>
      <c r="X157" s="17">
        <v>1.9172103557243501E-2</v>
      </c>
      <c r="Y157" s="17">
        <v>5.2214727027315902E-2</v>
      </c>
      <c r="Z157" s="17"/>
      <c r="AA157" s="17">
        <v>3.9758055476822901E-2</v>
      </c>
      <c r="AB157" s="17">
        <v>3.4471708124961302E-2</v>
      </c>
      <c r="AC157" s="17">
        <v>4.3121881553593297E-2</v>
      </c>
      <c r="AD157" s="17">
        <v>3.9866517734436703E-2</v>
      </c>
      <c r="AE157" s="17"/>
      <c r="AF157" s="17">
        <v>3.5620065073999403E-2</v>
      </c>
      <c r="AG157" s="17">
        <v>4.1775852219250398E-2</v>
      </c>
      <c r="AH157" s="17">
        <v>3.3156166339773099E-2</v>
      </c>
      <c r="AI157" s="17">
        <v>5.1590928311654197E-2</v>
      </c>
      <c r="AJ157" s="17">
        <v>3.07043404202696E-2</v>
      </c>
      <c r="AK157" s="17">
        <v>2.7591233064200599E-2</v>
      </c>
      <c r="AL157" s="17"/>
      <c r="AM157" s="17">
        <v>4.8405587497405297E-2</v>
      </c>
      <c r="AN157" s="17">
        <v>3.5723861224725199E-2</v>
      </c>
      <c r="AO157" s="17">
        <v>4.2758591970889701E-2</v>
      </c>
      <c r="AP157" s="17">
        <v>3.6885173801079703E-2</v>
      </c>
      <c r="AQ157" s="17">
        <v>1.1287716770288199E-2</v>
      </c>
      <c r="AR157" s="17"/>
      <c r="AS157" s="17">
        <v>4.4452426807442998E-2</v>
      </c>
      <c r="AT157" s="17">
        <v>2.56178560597673E-2</v>
      </c>
      <c r="AU157" s="17">
        <v>5.4535930697072098E-2</v>
      </c>
      <c r="AV157" s="17"/>
      <c r="AW157" s="17">
        <v>4.8679301003361798E-2</v>
      </c>
      <c r="AX157" s="17">
        <v>3.8432772160175301E-2</v>
      </c>
      <c r="AY157" s="17">
        <v>3.6206834009014199E-2</v>
      </c>
      <c r="AZ157" s="17">
        <v>3.6498491225022398E-2</v>
      </c>
      <c r="BA157" s="17">
        <v>0</v>
      </c>
      <c r="BB157" s="17"/>
      <c r="BC157" s="17">
        <v>3.6419364471947401E-2</v>
      </c>
      <c r="BD157" s="17">
        <v>4.9162191920139098E-2</v>
      </c>
      <c r="BE157" s="17" t="s">
        <v>101</v>
      </c>
      <c r="BF157" s="17">
        <v>5.4555758278207099E-2</v>
      </c>
      <c r="BG157" s="17">
        <v>4.5265006517580697E-2</v>
      </c>
      <c r="BH157" s="17">
        <v>2.4927965814491498E-2</v>
      </c>
      <c r="BI157" s="17">
        <v>2.1266939012315699E-2</v>
      </c>
      <c r="BJ157" s="17"/>
      <c r="BK157" s="17">
        <v>3.5837331948923197E-2</v>
      </c>
      <c r="BL157" s="17">
        <v>3.33253951855692E-2</v>
      </c>
      <c r="BM157" s="17">
        <v>2.7383459270606699E-2</v>
      </c>
      <c r="BN157" s="17">
        <v>2.9951236703602901E-2</v>
      </c>
      <c r="BO157" s="17">
        <v>5.1363295029881698E-2</v>
      </c>
      <c r="BP157" s="17">
        <v>6.5201429022657104E-2</v>
      </c>
      <c r="BQ157" s="17">
        <v>5.73033692169568E-2</v>
      </c>
      <c r="BR157" s="17">
        <v>4.6430792692287198E-2</v>
      </c>
      <c r="BS157" s="17"/>
      <c r="BT157" s="17">
        <v>3.6455666775452401E-2</v>
      </c>
      <c r="BU157" s="17">
        <v>3.7837234393280801E-2</v>
      </c>
      <c r="BV157" s="17">
        <v>4.2153247154051901E-2</v>
      </c>
      <c r="BW157" s="17"/>
      <c r="BX157" s="17">
        <v>6.0499446735919102E-2</v>
      </c>
      <c r="BY157" s="17">
        <v>3.3653674377620998E-2</v>
      </c>
      <c r="BZ157" s="17"/>
      <c r="CA157" s="17">
        <v>1.0252745123018501E-2</v>
      </c>
      <c r="CB157" s="17">
        <v>4.47011067532136E-2</v>
      </c>
      <c r="CC157" s="17">
        <v>4.1959748040626701E-2</v>
      </c>
      <c r="CD157" s="17">
        <v>6.8788596981661093E-2</v>
      </c>
      <c r="CE157" s="17">
        <v>3.7386789653365997E-2</v>
      </c>
    </row>
    <row r="158" spans="2:83" x14ac:dyDescent="0.35">
      <c r="B158" t="s">
        <v>177</v>
      </c>
      <c r="C158" s="17">
        <v>9.7935265320700706E-3</v>
      </c>
      <c r="D158" s="17">
        <v>1.42160634544648E-2</v>
      </c>
      <c r="E158" s="17">
        <v>5.5656672747038402E-3</v>
      </c>
      <c r="F158" s="17"/>
      <c r="G158" s="17">
        <v>1.58399227708633E-2</v>
      </c>
      <c r="H158" s="17">
        <v>1.6434552423388201E-2</v>
      </c>
      <c r="I158" s="17">
        <v>2.7810607552532199E-3</v>
      </c>
      <c r="J158" s="17">
        <v>6.0842059736232303E-3</v>
      </c>
      <c r="K158" s="17">
        <v>1.5674150750979301E-2</v>
      </c>
      <c r="L158" s="17">
        <v>5.0945160267854396E-3</v>
      </c>
      <c r="M158" s="17"/>
      <c r="N158" s="17">
        <v>1.7521876895166901E-2</v>
      </c>
      <c r="O158" s="17">
        <v>1.2904361880026499E-2</v>
      </c>
      <c r="P158" s="17">
        <v>1.2049088921590701E-2</v>
      </c>
      <c r="Q158" s="17">
        <v>6.1425855267489404E-3</v>
      </c>
      <c r="R158" s="17">
        <v>1.6763055345675699E-2</v>
      </c>
      <c r="S158" s="17">
        <v>1.2733553600860099E-2</v>
      </c>
      <c r="T158" s="17">
        <v>0</v>
      </c>
      <c r="U158" s="17">
        <v>0</v>
      </c>
      <c r="V158" s="17">
        <v>8.4619888831271393E-3</v>
      </c>
      <c r="W158" s="17">
        <v>6.1195753519628299E-3</v>
      </c>
      <c r="X158" s="17">
        <v>6.7832972398606797E-3</v>
      </c>
      <c r="Y158" s="17">
        <v>0</v>
      </c>
      <c r="Z158" s="17"/>
      <c r="AA158" s="17">
        <v>1.2022638201839599E-2</v>
      </c>
      <c r="AB158" s="17">
        <v>6.8430033179787599E-3</v>
      </c>
      <c r="AC158" s="17">
        <v>1.1343577839256399E-2</v>
      </c>
      <c r="AD158" s="17">
        <v>9.1681201995849892E-3</v>
      </c>
      <c r="AE158" s="17"/>
      <c r="AF158" s="17">
        <v>1.2731568751968E-2</v>
      </c>
      <c r="AG158" s="17">
        <v>7.1997757635784802E-3</v>
      </c>
      <c r="AH158" s="17">
        <v>8.7545550479103101E-3</v>
      </c>
      <c r="AI158" s="17">
        <v>1.13294270991647E-2</v>
      </c>
      <c r="AJ158" s="17">
        <v>4.0204005080043898E-3</v>
      </c>
      <c r="AK158" s="17">
        <v>2.6266468511493501E-2</v>
      </c>
      <c r="AL158" s="17"/>
      <c r="AM158" s="17">
        <v>1.18406964635125E-2</v>
      </c>
      <c r="AN158" s="17">
        <v>8.7525213735567906E-3</v>
      </c>
      <c r="AO158" s="17">
        <v>0</v>
      </c>
      <c r="AP158" s="17">
        <v>0</v>
      </c>
      <c r="AQ158" s="17">
        <v>1.76790133996227E-2</v>
      </c>
      <c r="AR158" s="17"/>
      <c r="AS158" s="17">
        <v>1.0716680355713999E-2</v>
      </c>
      <c r="AT158" s="17">
        <v>6.0569669195822398E-3</v>
      </c>
      <c r="AU158" s="17">
        <v>0</v>
      </c>
      <c r="AV158" s="17"/>
      <c r="AW158" s="17">
        <v>5.5066329251209E-3</v>
      </c>
      <c r="AX158" s="17">
        <v>1.1030623157850999E-2</v>
      </c>
      <c r="AY158" s="17">
        <v>1.5759453887823401E-2</v>
      </c>
      <c r="AZ158" s="17">
        <v>8.2511348800182096E-3</v>
      </c>
      <c r="BA158" s="17">
        <v>0</v>
      </c>
      <c r="BB158" s="17"/>
      <c r="BC158" s="17">
        <v>5.3411596127676602E-3</v>
      </c>
      <c r="BD158" s="17">
        <v>8.2217000969288193E-3</v>
      </c>
      <c r="BE158" s="17" t="s">
        <v>101</v>
      </c>
      <c r="BF158" s="17">
        <v>3.7122532707014801E-2</v>
      </c>
      <c r="BG158" s="17">
        <v>7.2003048637461001E-3</v>
      </c>
      <c r="BH158" s="17">
        <v>1.3424442045269099E-2</v>
      </c>
      <c r="BI158" s="17">
        <v>0</v>
      </c>
      <c r="BJ158" s="17"/>
      <c r="BK158" s="17">
        <v>2.1111734160914601E-2</v>
      </c>
      <c r="BL158" s="17">
        <v>3.6644288462167802E-3</v>
      </c>
      <c r="BM158" s="17">
        <v>1.39136567141162E-2</v>
      </c>
      <c r="BN158" s="17">
        <v>1.2868088084301E-2</v>
      </c>
      <c r="BO158" s="17">
        <v>0</v>
      </c>
      <c r="BP158" s="17">
        <v>1.08317563591263E-2</v>
      </c>
      <c r="BQ158" s="17">
        <v>1.7655380702861399E-2</v>
      </c>
      <c r="BR158" s="17">
        <v>9.37038436042348E-3</v>
      </c>
      <c r="BS158" s="17"/>
      <c r="BT158" s="17">
        <v>8.8595626994832002E-3</v>
      </c>
      <c r="BU158" s="17">
        <v>1.0163495013658E-2</v>
      </c>
      <c r="BV158" s="17">
        <v>1.03343242469374E-2</v>
      </c>
      <c r="BW158" s="17"/>
      <c r="BX158" s="17">
        <v>1.2905904342249299E-2</v>
      </c>
      <c r="BY158" s="17">
        <v>9.8712425364623699E-3</v>
      </c>
      <c r="BZ158" s="17"/>
      <c r="CA158" s="17">
        <v>0</v>
      </c>
      <c r="CB158" s="17">
        <v>1.1810380100265999E-2</v>
      </c>
      <c r="CC158" s="17">
        <v>1.1107501993770001E-2</v>
      </c>
      <c r="CD158" s="17">
        <v>2.4802259956827399E-2</v>
      </c>
      <c r="CE158" s="17">
        <v>4.0850794826523904E-3</v>
      </c>
    </row>
    <row r="159" spans="2:83" x14ac:dyDescent="0.35">
      <c r="B159" t="s">
        <v>113</v>
      </c>
      <c r="C159" s="17">
        <v>2.3128632988748801E-2</v>
      </c>
      <c r="D159" s="17">
        <v>2.6035843479787501E-2</v>
      </c>
      <c r="E159" s="17">
        <v>2.04975901530049E-2</v>
      </c>
      <c r="F159" s="17"/>
      <c r="G159" s="17">
        <v>2.1187872887525099E-2</v>
      </c>
      <c r="H159" s="17">
        <v>2.3861247033236801E-2</v>
      </c>
      <c r="I159" s="17">
        <v>9.8652192941619896E-3</v>
      </c>
      <c r="J159" s="17">
        <v>2.7319726795099499E-2</v>
      </c>
      <c r="K159" s="17">
        <v>4.0732470092862599E-2</v>
      </c>
      <c r="L159" s="17">
        <v>1.94270406992171E-2</v>
      </c>
      <c r="M159" s="17"/>
      <c r="N159" s="17">
        <v>3.4691621411227398E-2</v>
      </c>
      <c r="O159" s="17">
        <v>2.28740205120192E-2</v>
      </c>
      <c r="P159" s="17">
        <v>1.58912118977136E-2</v>
      </c>
      <c r="Q159" s="17">
        <v>4.5528409915440498E-3</v>
      </c>
      <c r="R159" s="17">
        <v>3.4346235446473201E-2</v>
      </c>
      <c r="S159" s="17">
        <v>2.9384590352269601E-2</v>
      </c>
      <c r="T159" s="17">
        <v>4.1039785583692402E-2</v>
      </c>
      <c r="U159" s="17">
        <v>8.9101268919449302E-3</v>
      </c>
      <c r="V159" s="17">
        <v>3.3039360771551202E-2</v>
      </c>
      <c r="W159" s="17">
        <v>9.3910976914537894E-3</v>
      </c>
      <c r="X159" s="17">
        <v>0</v>
      </c>
      <c r="Y159" s="17">
        <v>1.48864965033622E-2</v>
      </c>
      <c r="Z159" s="17"/>
      <c r="AA159" s="17">
        <v>7.9970260246992799E-3</v>
      </c>
      <c r="AB159" s="17">
        <v>1.43492138915746E-2</v>
      </c>
      <c r="AC159" s="17">
        <v>1.5375304669405499E-2</v>
      </c>
      <c r="AD159" s="17">
        <v>5.5606070025291401E-2</v>
      </c>
      <c r="AE159" s="17"/>
      <c r="AF159" s="17">
        <v>2.8627888289213199E-2</v>
      </c>
      <c r="AG159" s="17">
        <v>1.50841881803635E-2</v>
      </c>
      <c r="AH159" s="17">
        <v>4.0645811608604997E-2</v>
      </c>
      <c r="AI159" s="17">
        <v>2.2317993591111699E-2</v>
      </c>
      <c r="AJ159" s="17">
        <v>1.8040038062902601E-2</v>
      </c>
      <c r="AK159" s="17">
        <v>1.2862290332512301E-2</v>
      </c>
      <c r="AL159" s="17"/>
      <c r="AM159" s="17">
        <v>2.6434354939307299E-2</v>
      </c>
      <c r="AN159" s="17">
        <v>1.35835998956398E-2</v>
      </c>
      <c r="AO159" s="17">
        <v>2.2296318043667E-2</v>
      </c>
      <c r="AP159" s="17">
        <v>0</v>
      </c>
      <c r="AQ159" s="17">
        <v>5.2172059953379299E-2</v>
      </c>
      <c r="AR159" s="17"/>
      <c r="AS159" s="17">
        <v>1.5441612989782199E-2</v>
      </c>
      <c r="AT159" s="17">
        <v>1.43064918816677E-2</v>
      </c>
      <c r="AU159" s="17">
        <v>2.1477618216000201E-2</v>
      </c>
      <c r="AV159" s="17"/>
      <c r="AW159" s="17">
        <v>3.3574384974687399E-2</v>
      </c>
      <c r="AX159" s="17">
        <v>2.6376319012120501E-2</v>
      </c>
      <c r="AY159" s="17">
        <v>1.03524206638742E-2</v>
      </c>
      <c r="AZ159" s="17">
        <v>1.3020289938083501E-2</v>
      </c>
      <c r="BA159" s="17">
        <v>0</v>
      </c>
      <c r="BB159" s="17"/>
      <c r="BC159" s="17">
        <v>2.5865729610679501E-2</v>
      </c>
      <c r="BD159" s="17">
        <v>1.03173640539371E-2</v>
      </c>
      <c r="BE159" s="17" t="s">
        <v>101</v>
      </c>
      <c r="BF159" s="17">
        <v>2.0607224515509399E-2</v>
      </c>
      <c r="BG159" s="17">
        <v>3.5958179220966002E-2</v>
      </c>
      <c r="BH159" s="17">
        <v>2.7202052307368E-2</v>
      </c>
      <c r="BI159" s="17">
        <v>4.4651320572752E-2</v>
      </c>
      <c r="BJ159" s="17"/>
      <c r="BK159" s="17">
        <v>4.6433602966163702E-2</v>
      </c>
      <c r="BL159" s="17">
        <v>2.4319949181491999E-2</v>
      </c>
      <c r="BM159" s="17">
        <v>1.8837985163326999E-2</v>
      </c>
      <c r="BN159" s="17">
        <v>2.1245660165547901E-2</v>
      </c>
      <c r="BO159" s="17">
        <v>1.42049297967979E-2</v>
      </c>
      <c r="BP159" s="17">
        <v>6.5777886881106303E-3</v>
      </c>
      <c r="BQ159" s="17">
        <v>7.0441036638819399E-2</v>
      </c>
      <c r="BR159" s="17">
        <v>0</v>
      </c>
      <c r="BS159" s="17"/>
      <c r="BT159" s="17">
        <v>7.5900706430650196E-3</v>
      </c>
      <c r="BU159" s="17">
        <v>2.98738100776944E-2</v>
      </c>
      <c r="BV159" s="17">
        <v>3.0568747404079999E-2</v>
      </c>
      <c r="BW159" s="17"/>
      <c r="BX159" s="17">
        <v>1.59232416713855E-2</v>
      </c>
      <c r="BY159" s="17">
        <v>2.3364151161663502E-2</v>
      </c>
      <c r="BZ159" s="17"/>
      <c r="CA159" s="17">
        <v>0</v>
      </c>
      <c r="CB159" s="17">
        <v>3.9795418132859903E-3</v>
      </c>
      <c r="CC159" s="17">
        <v>1.31720815367016E-2</v>
      </c>
      <c r="CD159" s="17">
        <v>1.6863117598016002E-2</v>
      </c>
      <c r="CE159" s="17">
        <v>5.5007331073293697E-2</v>
      </c>
    </row>
    <row r="160" spans="2:83" x14ac:dyDescent="0.35">
      <c r="B160" t="s">
        <v>178</v>
      </c>
      <c r="C160" s="17">
        <v>0.72616356606787402</v>
      </c>
      <c r="D160" s="17">
        <v>0.71380666446922603</v>
      </c>
      <c r="E160" s="17">
        <v>0.73811659720599498</v>
      </c>
      <c r="F160" s="17"/>
      <c r="G160" s="17">
        <v>0.72293094259061896</v>
      </c>
      <c r="H160" s="17">
        <v>0.76839625615115903</v>
      </c>
      <c r="I160" s="17">
        <v>0.734038605402765</v>
      </c>
      <c r="J160" s="17">
        <v>0.65023053387374097</v>
      </c>
      <c r="K160" s="17">
        <v>0.67250173831252602</v>
      </c>
      <c r="L160" s="17">
        <v>0.78470625132421201</v>
      </c>
      <c r="M160" s="17"/>
      <c r="N160" s="17">
        <v>0.78883248464234901</v>
      </c>
      <c r="O160" s="17">
        <v>0.70397751449216694</v>
      </c>
      <c r="P160" s="17">
        <v>0.714407219122978</v>
      </c>
      <c r="Q160" s="17">
        <v>0.67844219550215401</v>
      </c>
      <c r="R160" s="17">
        <v>0.693720929976263</v>
      </c>
      <c r="S160" s="17">
        <v>0.66615481171530699</v>
      </c>
      <c r="T160" s="17">
        <v>0.70875608973765203</v>
      </c>
      <c r="U160" s="17">
        <v>0.80089650508894406</v>
      </c>
      <c r="V160" s="17">
        <v>0.75014591974442102</v>
      </c>
      <c r="W160" s="17">
        <v>0.75569535674130595</v>
      </c>
      <c r="X160" s="17">
        <v>0.74139022754441597</v>
      </c>
      <c r="Y160" s="17">
        <v>0.70529358376608697</v>
      </c>
      <c r="Z160" s="17"/>
      <c r="AA160" s="17">
        <v>0.783745292135553</v>
      </c>
      <c r="AB160" s="17">
        <v>0.71994836421890296</v>
      </c>
      <c r="AC160" s="17">
        <v>0.74735277620344698</v>
      </c>
      <c r="AD160" s="17">
        <v>0.65370763152545197</v>
      </c>
      <c r="AE160" s="17"/>
      <c r="AF160" s="17">
        <v>0.78046208599393496</v>
      </c>
      <c r="AG160" s="17">
        <v>0.76148428105360599</v>
      </c>
      <c r="AH160" s="17">
        <v>0.67383870290021397</v>
      </c>
      <c r="AI160" s="17">
        <v>0.69413009825323102</v>
      </c>
      <c r="AJ160" s="17">
        <v>0.68722392344432204</v>
      </c>
      <c r="AK160" s="17">
        <v>0.61557179508491</v>
      </c>
      <c r="AL160" s="17"/>
      <c r="AM160" s="17">
        <v>0.70754577260394802</v>
      </c>
      <c r="AN160" s="17">
        <v>0.78065191852213001</v>
      </c>
      <c r="AO160" s="17">
        <v>0.74406271783955602</v>
      </c>
      <c r="AP160" s="17">
        <v>0.834478339207536</v>
      </c>
      <c r="AQ160" s="17">
        <v>0.63418570542958996</v>
      </c>
      <c r="AR160" s="17"/>
      <c r="AS160" s="17">
        <v>0.72002353825253795</v>
      </c>
      <c r="AT160" s="17">
        <v>0.78501546704292902</v>
      </c>
      <c r="AU160" s="17">
        <v>0.73252239313246004</v>
      </c>
      <c r="AV160" s="17"/>
      <c r="AW160" s="17">
        <v>0.70227004417461802</v>
      </c>
      <c r="AX160" s="17">
        <v>0.69244290501453998</v>
      </c>
      <c r="AY160" s="17">
        <v>0.74368229940873998</v>
      </c>
      <c r="AZ160" s="17">
        <v>0.79651596706208005</v>
      </c>
      <c r="BA160" s="17">
        <v>0.90964246441627306</v>
      </c>
      <c r="BB160" s="17"/>
      <c r="BC160" s="17">
        <v>0.72798919862767797</v>
      </c>
      <c r="BD160" s="17">
        <v>0.74148110064054495</v>
      </c>
      <c r="BE160" s="17" t="s">
        <v>101</v>
      </c>
      <c r="BF160" s="17">
        <v>0.731240562961743</v>
      </c>
      <c r="BG160" s="17">
        <v>0.66277837198020095</v>
      </c>
      <c r="BH160" s="17">
        <v>0.72600745943371903</v>
      </c>
      <c r="BI160" s="17">
        <v>0.752744105910502</v>
      </c>
      <c r="BJ160" s="17"/>
      <c r="BK160" s="17">
        <v>0.66082027567768098</v>
      </c>
      <c r="BL160" s="17">
        <v>0.74486076577428795</v>
      </c>
      <c r="BM160" s="17">
        <v>0.72091198859660499</v>
      </c>
      <c r="BN160" s="17">
        <v>0.75609471392141503</v>
      </c>
      <c r="BO160" s="17">
        <v>0.73009558905717498</v>
      </c>
      <c r="BP160" s="17">
        <v>0.69167519125226395</v>
      </c>
      <c r="BQ160" s="17">
        <v>0.718918125819618</v>
      </c>
      <c r="BR160" s="17">
        <v>0.77113501625013803</v>
      </c>
      <c r="BS160" s="17"/>
      <c r="BT160" s="17">
        <v>0.76985620638574503</v>
      </c>
      <c r="BU160" s="17">
        <v>0.72161219756342498</v>
      </c>
      <c r="BV160" s="17">
        <v>0.69539330545270295</v>
      </c>
      <c r="BW160" s="17"/>
      <c r="BX160" s="17">
        <v>0.74951710103652502</v>
      </c>
      <c r="BY160" s="17">
        <v>0.693674743922158</v>
      </c>
      <c r="BZ160" s="17"/>
      <c r="CA160" s="17">
        <v>0.86267217579250699</v>
      </c>
      <c r="CB160" s="17">
        <v>0.77132518700628305</v>
      </c>
      <c r="CC160" s="17">
        <v>0.68638297610586796</v>
      </c>
      <c r="CD160" s="17">
        <v>0.714870637857278</v>
      </c>
      <c r="CE160" s="17">
        <v>0.64399685834845399</v>
      </c>
    </row>
    <row r="161" spans="2:83" x14ac:dyDescent="0.35">
      <c r="B161" t="s">
        <v>179</v>
      </c>
      <c r="C161" s="17">
        <v>4.8867065925232697E-2</v>
      </c>
      <c r="D161" s="17">
        <v>5.4627846830817103E-2</v>
      </c>
      <c r="E161" s="17">
        <v>4.3680485694956701E-2</v>
      </c>
      <c r="F161" s="17"/>
      <c r="G161" s="17">
        <v>5.8439590497559597E-2</v>
      </c>
      <c r="H161" s="17">
        <v>4.5821594441965902E-2</v>
      </c>
      <c r="I161" s="17">
        <v>4.04356543214257E-2</v>
      </c>
      <c r="J161" s="17">
        <v>5.5725940241600998E-2</v>
      </c>
      <c r="K161" s="17">
        <v>6.13496694836499E-2</v>
      </c>
      <c r="L161" s="17">
        <v>3.7921001297361298E-2</v>
      </c>
      <c r="M161" s="17"/>
      <c r="N161" s="17">
        <v>4.4128109439400202E-2</v>
      </c>
      <c r="O161" s="17">
        <v>7.9310628918587103E-2</v>
      </c>
      <c r="P161" s="17">
        <v>3.8115704842351501E-2</v>
      </c>
      <c r="Q161" s="17">
        <v>4.0047643641405797E-2</v>
      </c>
      <c r="R161" s="17">
        <v>5.2261008853097299E-2</v>
      </c>
      <c r="S161" s="17">
        <v>5.2584867220894102E-2</v>
      </c>
      <c r="T161" s="17">
        <v>5.3971992925461801E-2</v>
      </c>
      <c r="U161" s="17">
        <v>1.8086221184888601E-2</v>
      </c>
      <c r="V161" s="17">
        <v>4.5536261142254203E-2</v>
      </c>
      <c r="W161" s="17">
        <v>4.9010741555809798E-2</v>
      </c>
      <c r="X161" s="17">
        <v>2.5955400797104199E-2</v>
      </c>
      <c r="Y161" s="17">
        <v>5.2214727027315902E-2</v>
      </c>
      <c r="Z161" s="17"/>
      <c r="AA161" s="17">
        <v>5.1780693678662497E-2</v>
      </c>
      <c r="AB161" s="17">
        <v>4.1314711442940001E-2</v>
      </c>
      <c r="AC161" s="17">
        <v>5.4465459392849698E-2</v>
      </c>
      <c r="AD161" s="17">
        <v>4.9034637934021699E-2</v>
      </c>
      <c r="AE161" s="17"/>
      <c r="AF161" s="17">
        <v>4.8351633825967397E-2</v>
      </c>
      <c r="AG161" s="17">
        <v>4.8975627982828902E-2</v>
      </c>
      <c r="AH161" s="17">
        <v>4.1910721387683397E-2</v>
      </c>
      <c r="AI161" s="17">
        <v>6.2920355410818904E-2</v>
      </c>
      <c r="AJ161" s="17">
        <v>3.4724740928274003E-2</v>
      </c>
      <c r="AK161" s="17">
        <v>5.3857701575694097E-2</v>
      </c>
      <c r="AL161" s="17"/>
      <c r="AM161" s="17">
        <v>6.0246283960917801E-2</v>
      </c>
      <c r="AN161" s="17">
        <v>4.4476382598282002E-2</v>
      </c>
      <c r="AO161" s="17">
        <v>4.2758591970889701E-2</v>
      </c>
      <c r="AP161" s="17">
        <v>3.6885173801079703E-2</v>
      </c>
      <c r="AQ161" s="17">
        <v>2.8966730169910901E-2</v>
      </c>
      <c r="AR161" s="17"/>
      <c r="AS161" s="17">
        <v>5.5169107163157101E-2</v>
      </c>
      <c r="AT161" s="17">
        <v>3.1674822979349503E-2</v>
      </c>
      <c r="AU161" s="17">
        <v>5.4535930697072098E-2</v>
      </c>
      <c r="AV161" s="17"/>
      <c r="AW161" s="17">
        <v>5.4185933928482699E-2</v>
      </c>
      <c r="AX161" s="17">
        <v>4.9463395318026397E-2</v>
      </c>
      <c r="AY161" s="17">
        <v>5.19662878968375E-2</v>
      </c>
      <c r="AZ161" s="17">
        <v>4.4749626105040602E-2</v>
      </c>
      <c r="BA161" s="17">
        <v>0</v>
      </c>
      <c r="BB161" s="17"/>
      <c r="BC161" s="17">
        <v>4.1760524084715103E-2</v>
      </c>
      <c r="BD161" s="17">
        <v>5.7383892017067901E-2</v>
      </c>
      <c r="BE161" s="17" t="s">
        <v>101</v>
      </c>
      <c r="BF161" s="17">
        <v>9.1678290985221803E-2</v>
      </c>
      <c r="BG161" s="17">
        <v>5.2465311381326797E-2</v>
      </c>
      <c r="BH161" s="17">
        <v>3.8352407859760601E-2</v>
      </c>
      <c r="BI161" s="17">
        <v>2.1266939012315699E-2</v>
      </c>
      <c r="BJ161" s="17"/>
      <c r="BK161" s="17">
        <v>5.6949066109837798E-2</v>
      </c>
      <c r="BL161" s="17">
        <v>3.6989824031786002E-2</v>
      </c>
      <c r="BM161" s="17">
        <v>4.1297115984723E-2</v>
      </c>
      <c r="BN161" s="17">
        <v>4.2819324787903901E-2</v>
      </c>
      <c r="BO161" s="17">
        <v>5.1363295029881698E-2</v>
      </c>
      <c r="BP161" s="17">
        <v>7.60331853817834E-2</v>
      </c>
      <c r="BQ161" s="17">
        <v>7.4958749919818199E-2</v>
      </c>
      <c r="BR161" s="17">
        <v>5.5801177052710697E-2</v>
      </c>
      <c r="BS161" s="17"/>
      <c r="BT161" s="17">
        <v>4.5315229474935603E-2</v>
      </c>
      <c r="BU161" s="17">
        <v>4.8000729406938898E-2</v>
      </c>
      <c r="BV161" s="17">
        <v>5.2487571400989301E-2</v>
      </c>
      <c r="BW161" s="17"/>
      <c r="BX161" s="17">
        <v>7.3405351078168396E-2</v>
      </c>
      <c r="BY161" s="17">
        <v>4.3524916914083403E-2</v>
      </c>
      <c r="BZ161" s="17"/>
      <c r="CA161" s="17">
        <v>1.0252745123018501E-2</v>
      </c>
      <c r="CB161" s="17">
        <v>5.6511486853479599E-2</v>
      </c>
      <c r="CC161" s="17">
        <v>5.3067250034396697E-2</v>
      </c>
      <c r="CD161" s="17">
        <v>9.3590856938488606E-2</v>
      </c>
      <c r="CE161" s="17">
        <v>4.1471869136018399E-2</v>
      </c>
    </row>
    <row r="162" spans="2:83" x14ac:dyDescent="0.35">
      <c r="B162" t="s">
        <v>140</v>
      </c>
      <c r="C162" s="17">
        <v>0.67729650014264098</v>
      </c>
      <c r="D162" s="17">
        <v>0.65917881763840902</v>
      </c>
      <c r="E162" s="17">
        <v>0.69443611151103801</v>
      </c>
      <c r="F162" s="17"/>
      <c r="G162" s="17">
        <v>0.66449135209305898</v>
      </c>
      <c r="H162" s="17">
        <v>0.72257466170919304</v>
      </c>
      <c r="I162" s="17">
        <v>0.69360295108133896</v>
      </c>
      <c r="J162" s="17">
        <v>0.59450459363214003</v>
      </c>
      <c r="K162" s="17">
        <v>0.61115206882887596</v>
      </c>
      <c r="L162" s="17">
        <v>0.74678525002685103</v>
      </c>
      <c r="M162" s="17"/>
      <c r="N162" s="17">
        <v>0.74470437520294797</v>
      </c>
      <c r="O162" s="17">
        <v>0.62466688557357997</v>
      </c>
      <c r="P162" s="17">
        <v>0.67629151428062595</v>
      </c>
      <c r="Q162" s="17">
        <v>0.63839455186074801</v>
      </c>
      <c r="R162" s="17">
        <v>0.64145992112316597</v>
      </c>
      <c r="S162" s="17">
        <v>0.61356994449441205</v>
      </c>
      <c r="T162" s="17">
        <v>0.65478409681218996</v>
      </c>
      <c r="U162" s="17">
        <v>0.78281028390405505</v>
      </c>
      <c r="V162" s="17">
        <v>0.70460965860216695</v>
      </c>
      <c r="W162" s="17">
        <v>0.70668461518549597</v>
      </c>
      <c r="X162" s="17">
        <v>0.71543482674731196</v>
      </c>
      <c r="Y162" s="17">
        <v>0.65307885673877197</v>
      </c>
      <c r="Z162" s="17"/>
      <c r="AA162" s="17">
        <v>0.73196459845688999</v>
      </c>
      <c r="AB162" s="17">
        <v>0.67863365277596299</v>
      </c>
      <c r="AC162" s="17">
        <v>0.69288731681059801</v>
      </c>
      <c r="AD162" s="17">
        <v>0.60467299359143001</v>
      </c>
      <c r="AE162" s="17"/>
      <c r="AF162" s="17">
        <v>0.732110452167968</v>
      </c>
      <c r="AG162" s="17">
        <v>0.71250865307077704</v>
      </c>
      <c r="AH162" s="17">
        <v>0.63192798151253005</v>
      </c>
      <c r="AI162" s="17">
        <v>0.63120974284241205</v>
      </c>
      <c r="AJ162" s="17">
        <v>0.65249918251604799</v>
      </c>
      <c r="AK162" s="17">
        <v>0.56171409350921597</v>
      </c>
      <c r="AL162" s="17"/>
      <c r="AM162" s="17">
        <v>0.647299488643031</v>
      </c>
      <c r="AN162" s="17">
        <v>0.73617553592384799</v>
      </c>
      <c r="AO162" s="17">
        <v>0.70130412586866597</v>
      </c>
      <c r="AP162" s="17">
        <v>0.79759316540645697</v>
      </c>
      <c r="AQ162" s="17">
        <v>0.60521897525967905</v>
      </c>
      <c r="AR162" s="17"/>
      <c r="AS162" s="17">
        <v>0.66485443108938103</v>
      </c>
      <c r="AT162" s="17">
        <v>0.75334064406358003</v>
      </c>
      <c r="AU162" s="17">
        <v>0.67798646243538796</v>
      </c>
      <c r="AV162" s="17"/>
      <c r="AW162" s="17">
        <v>0.64808411024613499</v>
      </c>
      <c r="AX162" s="17">
        <v>0.64297950969651396</v>
      </c>
      <c r="AY162" s="17">
        <v>0.69171601151190198</v>
      </c>
      <c r="AZ162" s="17">
        <v>0.75176634095703998</v>
      </c>
      <c r="BA162" s="17">
        <v>0.90964246441627306</v>
      </c>
      <c r="BB162" s="17"/>
      <c r="BC162" s="17">
        <v>0.68622867454296299</v>
      </c>
      <c r="BD162" s="17">
        <v>0.684097208623477</v>
      </c>
      <c r="BE162" s="17" t="s">
        <v>101</v>
      </c>
      <c r="BF162" s="17">
        <v>0.63956227197652105</v>
      </c>
      <c r="BG162" s="17">
        <v>0.61031306059887402</v>
      </c>
      <c r="BH162" s="17">
        <v>0.68765505157395801</v>
      </c>
      <c r="BI162" s="17">
        <v>0.73147716689818598</v>
      </c>
      <c r="BJ162" s="17"/>
      <c r="BK162" s="17">
        <v>0.60387120956784301</v>
      </c>
      <c r="BL162" s="17">
        <v>0.70787094174250198</v>
      </c>
      <c r="BM162" s="17">
        <v>0.67961487261188203</v>
      </c>
      <c r="BN162" s="17">
        <v>0.71327538913351096</v>
      </c>
      <c r="BO162" s="17">
        <v>0.67873229402729396</v>
      </c>
      <c r="BP162" s="17">
        <v>0.61564200587048101</v>
      </c>
      <c r="BQ162" s="17">
        <v>0.64395937589980001</v>
      </c>
      <c r="BR162" s="17">
        <v>0.71533383919742699</v>
      </c>
      <c r="BS162" s="17"/>
      <c r="BT162" s="17">
        <v>0.72454097691080999</v>
      </c>
      <c r="BU162" s="17">
        <v>0.67361146815648698</v>
      </c>
      <c r="BV162" s="17">
        <v>0.64290573405171403</v>
      </c>
      <c r="BW162" s="17"/>
      <c r="BX162" s="17">
        <v>0.67611174995835699</v>
      </c>
      <c r="BY162" s="17">
        <v>0.650149827008074</v>
      </c>
      <c r="BZ162" s="17"/>
      <c r="CA162" s="17">
        <v>0.852419430669488</v>
      </c>
      <c r="CB162" s="17">
        <v>0.71481370015280399</v>
      </c>
      <c r="CC162" s="17">
        <v>0.63331572607147102</v>
      </c>
      <c r="CD162" s="17">
        <v>0.62127978091878999</v>
      </c>
      <c r="CE162" s="17">
        <v>0.60252498921243502</v>
      </c>
    </row>
    <row r="163" spans="2:83" x14ac:dyDescent="0.35">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row>
    <row r="164" spans="2:83" x14ac:dyDescent="0.35">
      <c r="B164" s="6" t="s">
        <v>190</v>
      </c>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row>
    <row r="165" spans="2:83" x14ac:dyDescent="0.35">
      <c r="B165" s="24" t="s">
        <v>103</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row>
    <row r="166" spans="2:83" x14ac:dyDescent="0.35">
      <c r="B166" t="s">
        <v>173</v>
      </c>
      <c r="C166" s="17">
        <v>0.167513105842828</v>
      </c>
      <c r="D166" s="17">
        <v>0.18754997314694</v>
      </c>
      <c r="E166" s="17">
        <v>0.14607951677116199</v>
      </c>
      <c r="F166" s="17"/>
      <c r="G166" s="17">
        <v>0.28802127638685798</v>
      </c>
      <c r="H166" s="17">
        <v>0.24301500973817999</v>
      </c>
      <c r="I166" s="17">
        <v>0.188853676803385</v>
      </c>
      <c r="J166" s="17">
        <v>0.13593672065114301</v>
      </c>
      <c r="K166" s="17">
        <v>0.102999976911349</v>
      </c>
      <c r="L166" s="17">
        <v>7.6840094435532996E-2</v>
      </c>
      <c r="M166" s="17"/>
      <c r="N166" s="17">
        <v>0.27583782932366901</v>
      </c>
      <c r="O166" s="17">
        <v>0.16869836548025099</v>
      </c>
      <c r="P166" s="17">
        <v>0.15897517148892301</v>
      </c>
      <c r="Q166" s="17">
        <v>0.17316014056887</v>
      </c>
      <c r="R166" s="17">
        <v>0.1173833597672</v>
      </c>
      <c r="S166" s="17">
        <v>0.16685422683841999</v>
      </c>
      <c r="T166" s="17">
        <v>0.15497134104264601</v>
      </c>
      <c r="U166" s="17">
        <v>0.106622500623343</v>
      </c>
      <c r="V166" s="17">
        <v>0.16483309378153499</v>
      </c>
      <c r="W166" s="17">
        <v>9.6922233292676005E-2</v>
      </c>
      <c r="X166" s="17">
        <v>0.14511929252547101</v>
      </c>
      <c r="Y166" s="17">
        <v>0.15427003472405099</v>
      </c>
      <c r="Z166" s="17"/>
      <c r="AA166" s="17">
        <v>0.15806329121118701</v>
      </c>
      <c r="AB166" s="17">
        <v>0.15940500163768001</v>
      </c>
      <c r="AC166" s="17">
        <v>0.204447086514668</v>
      </c>
      <c r="AD166" s="17">
        <v>0.15496223510946899</v>
      </c>
      <c r="AE166" s="17"/>
      <c r="AF166" s="17">
        <v>0.25072075451992898</v>
      </c>
      <c r="AG166" s="17">
        <v>0.153882044350625</v>
      </c>
      <c r="AH166" s="17">
        <v>0.16856459084730499</v>
      </c>
      <c r="AI166" s="17">
        <v>0.116645892521077</v>
      </c>
      <c r="AJ166" s="17">
        <v>0.126946385472853</v>
      </c>
      <c r="AK166" s="17">
        <v>0.153063572307815</v>
      </c>
      <c r="AL166" s="17"/>
      <c r="AM166" s="17">
        <v>0.13662246103139</v>
      </c>
      <c r="AN166" s="17">
        <v>0.22365926025909799</v>
      </c>
      <c r="AO166" s="17">
        <v>0.148693138729206</v>
      </c>
      <c r="AP166" s="17">
        <v>0.145852140555877</v>
      </c>
      <c r="AQ166" s="17">
        <v>0.11571145976450101</v>
      </c>
      <c r="AR166" s="17"/>
      <c r="AS166" s="17">
        <v>0.13305004508033899</v>
      </c>
      <c r="AT166" s="17">
        <v>0.196854116214361</v>
      </c>
      <c r="AU166" s="17">
        <v>0.1936453988978</v>
      </c>
      <c r="AV166" s="17"/>
      <c r="AW166" s="17">
        <v>0.144527750807665</v>
      </c>
      <c r="AX166" s="17">
        <v>0.157487890392007</v>
      </c>
      <c r="AY166" s="17">
        <v>0.18419646419254099</v>
      </c>
      <c r="AZ166" s="17">
        <v>0.176893997677013</v>
      </c>
      <c r="BA166" s="17">
        <v>0.35330978080686498</v>
      </c>
      <c r="BB166" s="17"/>
      <c r="BC166" s="17">
        <v>0.140847323519177</v>
      </c>
      <c r="BD166" s="17">
        <v>0.15803464683799401</v>
      </c>
      <c r="BE166" s="17" t="s">
        <v>101</v>
      </c>
      <c r="BF166" s="17">
        <v>0.24009405745457901</v>
      </c>
      <c r="BG166" s="17">
        <v>0.182138289573196</v>
      </c>
      <c r="BH166" s="17">
        <v>0.204873019799092</v>
      </c>
      <c r="BI166" s="17">
        <v>0.191193595381181</v>
      </c>
      <c r="BJ166" s="17"/>
      <c r="BK166" s="17">
        <v>0.20717605631835501</v>
      </c>
      <c r="BL166" s="17">
        <v>0.16742495745979799</v>
      </c>
      <c r="BM166" s="17">
        <v>0.14977819021541999</v>
      </c>
      <c r="BN166" s="17">
        <v>0.154268935720622</v>
      </c>
      <c r="BO166" s="17">
        <v>0.15682696332204701</v>
      </c>
      <c r="BP166" s="17">
        <v>0.179024636937581</v>
      </c>
      <c r="BQ166" s="17">
        <v>0.238925274721037</v>
      </c>
      <c r="BR166" s="17">
        <v>0.20263000038770701</v>
      </c>
      <c r="BS166" s="17"/>
      <c r="BT166" s="17">
        <v>0.199535742347418</v>
      </c>
      <c r="BU166" s="17">
        <v>9.5327135606536106E-2</v>
      </c>
      <c r="BV166" s="17">
        <v>0.19020070347500101</v>
      </c>
      <c r="BW166" s="17"/>
      <c r="BX166" s="17">
        <v>0.26054741191924802</v>
      </c>
      <c r="BY166" s="17">
        <v>0.15911955523175</v>
      </c>
      <c r="BZ166" s="17"/>
      <c r="CA166" s="17">
        <v>0.39135031381883501</v>
      </c>
      <c r="CB166" s="17">
        <v>0.20348396577050601</v>
      </c>
      <c r="CC166" s="17">
        <v>0.15514051463824999</v>
      </c>
      <c r="CD166" s="17">
        <v>0.244707592840847</v>
      </c>
      <c r="CE166" s="17">
        <v>0.185945639029339</v>
      </c>
    </row>
    <row r="167" spans="2:83" x14ac:dyDescent="0.35">
      <c r="B167" t="s">
        <v>174</v>
      </c>
      <c r="C167" s="17">
        <v>0.29758793994502902</v>
      </c>
      <c r="D167" s="17">
        <v>0.29560898987788697</v>
      </c>
      <c r="E167" s="17">
        <v>0.29939651418405</v>
      </c>
      <c r="F167" s="17"/>
      <c r="G167" s="17">
        <v>0.332770709327044</v>
      </c>
      <c r="H167" s="17">
        <v>0.32202181212937497</v>
      </c>
      <c r="I167" s="17">
        <v>0.399731996986811</v>
      </c>
      <c r="J167" s="17">
        <v>0.28737767398207997</v>
      </c>
      <c r="K167" s="17">
        <v>0.22975313320886201</v>
      </c>
      <c r="L167" s="17">
        <v>0.22491397048662301</v>
      </c>
      <c r="M167" s="17"/>
      <c r="N167" s="17">
        <v>0.33042607439018301</v>
      </c>
      <c r="O167" s="17">
        <v>0.365611477213449</v>
      </c>
      <c r="P167" s="17">
        <v>0.26944755296110001</v>
      </c>
      <c r="Q167" s="17">
        <v>0.28456284103165602</v>
      </c>
      <c r="R167" s="17">
        <v>0.26866645728191202</v>
      </c>
      <c r="S167" s="17">
        <v>0.28371777431014</v>
      </c>
      <c r="T167" s="17">
        <v>0.33979107964318001</v>
      </c>
      <c r="U167" s="17">
        <v>0.34825790020505498</v>
      </c>
      <c r="V167" s="17">
        <v>0.23213599194797599</v>
      </c>
      <c r="W167" s="17">
        <v>0.260122026490062</v>
      </c>
      <c r="X167" s="17">
        <v>0.299818314699968</v>
      </c>
      <c r="Y167" s="17">
        <v>0.24036655883180699</v>
      </c>
      <c r="Z167" s="17"/>
      <c r="AA167" s="17">
        <v>0.31517034380197301</v>
      </c>
      <c r="AB167" s="17">
        <v>0.27139218638120199</v>
      </c>
      <c r="AC167" s="17">
        <v>0.317834825212642</v>
      </c>
      <c r="AD167" s="17">
        <v>0.29038823664094399</v>
      </c>
      <c r="AE167" s="17"/>
      <c r="AF167" s="17">
        <v>0.34279908492282901</v>
      </c>
      <c r="AG167" s="17">
        <v>0.27915511322318698</v>
      </c>
      <c r="AH167" s="17">
        <v>0.277785145856496</v>
      </c>
      <c r="AI167" s="17">
        <v>0.30298276181816097</v>
      </c>
      <c r="AJ167" s="17">
        <v>0.297581355852792</v>
      </c>
      <c r="AK167" s="17">
        <v>0.219707768828381</v>
      </c>
      <c r="AL167" s="17"/>
      <c r="AM167" s="17">
        <v>0.31891524774062002</v>
      </c>
      <c r="AN167" s="17">
        <v>0.30168014995860398</v>
      </c>
      <c r="AO167" s="17">
        <v>0.242145399632094</v>
      </c>
      <c r="AP167" s="17">
        <v>0.31885100009709799</v>
      </c>
      <c r="AQ167" s="17">
        <v>0.30847850710838898</v>
      </c>
      <c r="AR167" s="17"/>
      <c r="AS167" s="17">
        <v>0.327574927769686</v>
      </c>
      <c r="AT167" s="17">
        <v>0.315048718083691</v>
      </c>
      <c r="AU167" s="17">
        <v>0.286775579596457</v>
      </c>
      <c r="AV167" s="17"/>
      <c r="AW167" s="17">
        <v>0.289197192994186</v>
      </c>
      <c r="AX167" s="17">
        <v>0.306243122562467</v>
      </c>
      <c r="AY167" s="17">
        <v>0.27553497392055498</v>
      </c>
      <c r="AZ167" s="17">
        <v>0.332431758487582</v>
      </c>
      <c r="BA167" s="17">
        <v>0.40031952665993797</v>
      </c>
      <c r="BB167" s="17"/>
      <c r="BC167" s="17">
        <v>0.25612917581521</v>
      </c>
      <c r="BD167" s="17">
        <v>0.358245509005301</v>
      </c>
      <c r="BE167" s="17" t="s">
        <v>101</v>
      </c>
      <c r="BF167" s="17">
        <v>0.29453051871063501</v>
      </c>
      <c r="BG167" s="17">
        <v>0.28456626423945097</v>
      </c>
      <c r="BH167" s="17">
        <v>0.32866313696298199</v>
      </c>
      <c r="BI167" s="17">
        <v>0.29634371117818298</v>
      </c>
      <c r="BJ167" s="17"/>
      <c r="BK167" s="17">
        <v>0.25966521307804702</v>
      </c>
      <c r="BL167" s="17">
        <v>0.28415399535790797</v>
      </c>
      <c r="BM167" s="17">
        <v>0.30336119997445099</v>
      </c>
      <c r="BN167" s="17">
        <v>0.29768953509565899</v>
      </c>
      <c r="BO167" s="17">
        <v>0.28908887118988802</v>
      </c>
      <c r="BP167" s="17">
        <v>0.35326796575784403</v>
      </c>
      <c r="BQ167" s="17">
        <v>0.35954702698024499</v>
      </c>
      <c r="BR167" s="17">
        <v>0.29268142754446302</v>
      </c>
      <c r="BS167" s="17"/>
      <c r="BT167" s="17">
        <v>0.35740122280610798</v>
      </c>
      <c r="BU167" s="17">
        <v>0.21300812085559501</v>
      </c>
      <c r="BV167" s="17">
        <v>0.30744770892913598</v>
      </c>
      <c r="BW167" s="17"/>
      <c r="BX167" s="17">
        <v>0.33164046880467801</v>
      </c>
      <c r="BY167" s="17">
        <v>0.31147460064580101</v>
      </c>
      <c r="BZ167" s="17"/>
      <c r="CA167" s="17">
        <v>0.26202574797232497</v>
      </c>
      <c r="CB167" s="17">
        <v>0.34673822568054102</v>
      </c>
      <c r="CC167" s="17">
        <v>0.33347934660193401</v>
      </c>
      <c r="CD167" s="17">
        <v>0.33814759833236802</v>
      </c>
      <c r="CE167" s="17">
        <v>0.34150769055657498</v>
      </c>
    </row>
    <row r="168" spans="2:83" x14ac:dyDescent="0.35">
      <c r="B168" t="s">
        <v>175</v>
      </c>
      <c r="C168" s="17">
        <v>0.34700096882070502</v>
      </c>
      <c r="D168" s="17">
        <v>0.335874379637149</v>
      </c>
      <c r="E168" s="17">
        <v>0.360102363593578</v>
      </c>
      <c r="F168" s="17"/>
      <c r="G168" s="17">
        <v>0.22326198305794201</v>
      </c>
      <c r="H168" s="17">
        <v>0.26690224046851602</v>
      </c>
      <c r="I168" s="17">
        <v>0.289192896880544</v>
      </c>
      <c r="J168" s="17">
        <v>0.354810883798996</v>
      </c>
      <c r="K168" s="17">
        <v>0.45967731729547801</v>
      </c>
      <c r="L168" s="17">
        <v>0.46018574916691901</v>
      </c>
      <c r="M168" s="17"/>
      <c r="N168" s="17">
        <v>0.25549644493868601</v>
      </c>
      <c r="O168" s="17">
        <v>0.28247827941590697</v>
      </c>
      <c r="P168" s="17">
        <v>0.36732083386125097</v>
      </c>
      <c r="Q168" s="17">
        <v>0.31831149588748697</v>
      </c>
      <c r="R168" s="17">
        <v>0.38471063068514</v>
      </c>
      <c r="S168" s="17">
        <v>0.39776247829772599</v>
      </c>
      <c r="T168" s="17">
        <v>0.28856509004987302</v>
      </c>
      <c r="U168" s="17">
        <v>0.41846956449440598</v>
      </c>
      <c r="V168" s="17">
        <v>0.43761400111576298</v>
      </c>
      <c r="W168" s="17">
        <v>0.39142259538309099</v>
      </c>
      <c r="X168" s="17">
        <v>0.34277664076252301</v>
      </c>
      <c r="Y168" s="17">
        <v>0.44993031377293302</v>
      </c>
      <c r="Z168" s="17"/>
      <c r="AA168" s="17">
        <v>0.32804784940995801</v>
      </c>
      <c r="AB168" s="17">
        <v>0.37595641889387699</v>
      </c>
      <c r="AC168" s="17">
        <v>0.30045926393146399</v>
      </c>
      <c r="AD168" s="17">
        <v>0.37504033622968402</v>
      </c>
      <c r="AE168" s="17"/>
      <c r="AF168" s="17">
        <v>0.24375940140465099</v>
      </c>
      <c r="AG168" s="17">
        <v>0.38484201841094501</v>
      </c>
      <c r="AH168" s="17">
        <v>0.35715727018533799</v>
      </c>
      <c r="AI168" s="17">
        <v>0.40493762813717399</v>
      </c>
      <c r="AJ168" s="17">
        <v>0.32598067501358202</v>
      </c>
      <c r="AK168" s="17">
        <v>0.42278119879389198</v>
      </c>
      <c r="AL168" s="17"/>
      <c r="AM168" s="17">
        <v>0.33811676385702599</v>
      </c>
      <c r="AN168" s="17">
        <v>0.315217874424575</v>
      </c>
      <c r="AO168" s="17">
        <v>0.39317880767676899</v>
      </c>
      <c r="AP168" s="17">
        <v>0.38625600502122198</v>
      </c>
      <c r="AQ168" s="17">
        <v>0.36765412940846898</v>
      </c>
      <c r="AR168" s="17"/>
      <c r="AS168" s="17">
        <v>0.32473063651072498</v>
      </c>
      <c r="AT168" s="17">
        <v>0.335145647107777</v>
      </c>
      <c r="AU168" s="17">
        <v>0.327928868204579</v>
      </c>
      <c r="AV168" s="17"/>
      <c r="AW168" s="17">
        <v>0.41158498581044101</v>
      </c>
      <c r="AX168" s="17">
        <v>0.32476825472284898</v>
      </c>
      <c r="AY168" s="17">
        <v>0.34539187280811401</v>
      </c>
      <c r="AZ168" s="17">
        <v>0.27964955340300202</v>
      </c>
      <c r="BA168" s="17">
        <v>0.14313203629381299</v>
      </c>
      <c r="BB168" s="17"/>
      <c r="BC168" s="17">
        <v>0.390134814334478</v>
      </c>
      <c r="BD168" s="17">
        <v>0.31809346199157001</v>
      </c>
      <c r="BE168" s="17" t="s">
        <v>101</v>
      </c>
      <c r="BF168" s="17">
        <v>0.31868895811682502</v>
      </c>
      <c r="BG168" s="17">
        <v>0.37705384202104703</v>
      </c>
      <c r="BH168" s="17">
        <v>0.28995086621640398</v>
      </c>
      <c r="BI168" s="17">
        <v>0.23279701199991101</v>
      </c>
      <c r="BJ168" s="17"/>
      <c r="BK168" s="17">
        <v>0.31200247031304301</v>
      </c>
      <c r="BL168" s="17">
        <v>0.37133497205931498</v>
      </c>
      <c r="BM168" s="17">
        <v>0.355925008867709</v>
      </c>
      <c r="BN168" s="17">
        <v>0.360590888141889</v>
      </c>
      <c r="BO168" s="17">
        <v>0.350407376254736</v>
      </c>
      <c r="BP168" s="17">
        <v>0.294975886391182</v>
      </c>
      <c r="BQ168" s="17">
        <v>0.26316878941677102</v>
      </c>
      <c r="BR168" s="17">
        <v>0.32905160127029698</v>
      </c>
      <c r="BS168" s="17"/>
      <c r="BT168" s="17">
        <v>0.29807528361675201</v>
      </c>
      <c r="BU168" s="17">
        <v>0.45990597172975001</v>
      </c>
      <c r="BV168" s="17">
        <v>0.31241604352785102</v>
      </c>
      <c r="BW168" s="17"/>
      <c r="BX168" s="17">
        <v>0.25680496579811202</v>
      </c>
      <c r="BY168" s="17">
        <v>0.35890669066387798</v>
      </c>
      <c r="BZ168" s="17"/>
      <c r="CA168" s="17">
        <v>0.19352252317046301</v>
      </c>
      <c r="CB168" s="17">
        <v>0.29853916204266401</v>
      </c>
      <c r="CC168" s="17">
        <v>0.35346762850175301</v>
      </c>
      <c r="CD168" s="17">
        <v>0.25616186906374599</v>
      </c>
      <c r="CE168" s="17">
        <v>0.340978006175431</v>
      </c>
    </row>
    <row r="169" spans="2:83" x14ac:dyDescent="0.35">
      <c r="B169" t="s">
        <v>176</v>
      </c>
      <c r="C169" s="17">
        <v>0.11702751601431099</v>
      </c>
      <c r="D169" s="17">
        <v>0.110268735059943</v>
      </c>
      <c r="E169" s="17">
        <v>0.123786671505434</v>
      </c>
      <c r="F169" s="17"/>
      <c r="G169" s="17">
        <v>0.10634085443988001</v>
      </c>
      <c r="H169" s="17">
        <v>0.102144290302186</v>
      </c>
      <c r="I169" s="17">
        <v>6.2010504394029498E-2</v>
      </c>
      <c r="J169" s="17">
        <v>0.13237739940607399</v>
      </c>
      <c r="K169" s="17">
        <v>0.113320585428137</v>
      </c>
      <c r="L169" s="17">
        <v>0.17100649356797801</v>
      </c>
      <c r="M169" s="17"/>
      <c r="N169" s="17">
        <v>7.3255957654912301E-2</v>
      </c>
      <c r="O169" s="17">
        <v>0.123538263717886</v>
      </c>
      <c r="P169" s="17">
        <v>0.14377682629670799</v>
      </c>
      <c r="Q169" s="17">
        <v>0.16692828614112801</v>
      </c>
      <c r="R169" s="17">
        <v>0.139328129073089</v>
      </c>
      <c r="S169" s="17">
        <v>0.105243219762612</v>
      </c>
      <c r="T169" s="17">
        <v>0.120175245946</v>
      </c>
      <c r="U169" s="17">
        <v>4.87196694318082E-2</v>
      </c>
      <c r="V169" s="17">
        <v>9.2659530688010999E-2</v>
      </c>
      <c r="W169" s="17">
        <v>0.16805433847988399</v>
      </c>
      <c r="X169" s="17">
        <v>0.106503128069807</v>
      </c>
      <c r="Y169" s="17">
        <v>9.13241041648018E-2</v>
      </c>
      <c r="Z169" s="17"/>
      <c r="AA169" s="17">
        <v>0.13189104255671599</v>
      </c>
      <c r="AB169" s="17">
        <v>0.117228329885065</v>
      </c>
      <c r="AC169" s="17">
        <v>0.120164836553261</v>
      </c>
      <c r="AD169" s="17">
        <v>9.8940978483085598E-2</v>
      </c>
      <c r="AE169" s="17"/>
      <c r="AF169" s="17">
        <v>9.3927855924649098E-2</v>
      </c>
      <c r="AG169" s="17">
        <v>0.117280209568024</v>
      </c>
      <c r="AH169" s="17">
        <v>0.11669188255980301</v>
      </c>
      <c r="AI169" s="17">
        <v>0.10793527549404899</v>
      </c>
      <c r="AJ169" s="17">
        <v>0.165886269286034</v>
      </c>
      <c r="AK169" s="17">
        <v>0.13255170879988101</v>
      </c>
      <c r="AL169" s="17"/>
      <c r="AM169" s="17">
        <v>0.12858261580820199</v>
      </c>
      <c r="AN169" s="17">
        <v>9.6790358226893594E-2</v>
      </c>
      <c r="AO169" s="17">
        <v>0.16570169832540299</v>
      </c>
      <c r="AP169" s="17">
        <v>6.7815300966493797E-2</v>
      </c>
      <c r="AQ169" s="17">
        <v>9.4054065515479596E-2</v>
      </c>
      <c r="AR169" s="17"/>
      <c r="AS169" s="17">
        <v>0.14762387995603299</v>
      </c>
      <c r="AT169" s="17">
        <v>9.1036131323190703E-2</v>
      </c>
      <c r="AU169" s="17">
        <v>0.11267326667099301</v>
      </c>
      <c r="AV169" s="17"/>
      <c r="AW169" s="17">
        <v>9.06941811685813E-2</v>
      </c>
      <c r="AX169" s="17">
        <v>0.13543526110489501</v>
      </c>
      <c r="AY169" s="17">
        <v>0.116278817992226</v>
      </c>
      <c r="AZ169" s="17">
        <v>0.14878630271853299</v>
      </c>
      <c r="BA169" s="17">
        <v>6.1608422857437797E-2</v>
      </c>
      <c r="BB169" s="17"/>
      <c r="BC169" s="17">
        <v>0.138144756788291</v>
      </c>
      <c r="BD169" s="17">
        <v>9.5778156257610797E-2</v>
      </c>
      <c r="BE169" s="17" t="s">
        <v>101</v>
      </c>
      <c r="BF169" s="17">
        <v>7.9037131785092599E-2</v>
      </c>
      <c r="BG169" s="17">
        <v>6.8861536172970098E-2</v>
      </c>
      <c r="BH169" s="17">
        <v>0.12716683736682599</v>
      </c>
      <c r="BI169" s="17">
        <v>0.19089665636793299</v>
      </c>
      <c r="BJ169" s="17"/>
      <c r="BK169" s="17">
        <v>0.108722142004181</v>
      </c>
      <c r="BL169" s="17">
        <v>9.4239012414283604E-2</v>
      </c>
      <c r="BM169" s="17">
        <v>0.124283121122601</v>
      </c>
      <c r="BN169" s="17">
        <v>0.10927180964394299</v>
      </c>
      <c r="BO169" s="17">
        <v>0.155792913108276</v>
      </c>
      <c r="BP169" s="17">
        <v>0.110886741600544</v>
      </c>
      <c r="BQ169" s="17">
        <v>0.104717424657361</v>
      </c>
      <c r="BR169" s="17">
        <v>0.103351842632567</v>
      </c>
      <c r="BS169" s="17"/>
      <c r="BT169" s="17">
        <v>9.3399420838672503E-2</v>
      </c>
      <c r="BU169" s="17">
        <v>0.14402963105952801</v>
      </c>
      <c r="BV169" s="17">
        <v>0.116436260530632</v>
      </c>
      <c r="BW169" s="17"/>
      <c r="BX169" s="17">
        <v>9.2545966042566499E-2</v>
      </c>
      <c r="BY169" s="17">
        <v>0.10592107392585901</v>
      </c>
      <c r="BZ169" s="17"/>
      <c r="CA169" s="17">
        <v>6.7075009887990297E-2</v>
      </c>
      <c r="CB169" s="17">
        <v>0.110980752694003</v>
      </c>
      <c r="CC169" s="17">
        <v>9.84831352867412E-2</v>
      </c>
      <c r="CD169" s="17">
        <v>0.11467470150363</v>
      </c>
      <c r="CE169" s="17">
        <v>6.4138901592686107E-2</v>
      </c>
    </row>
    <row r="170" spans="2:83" x14ac:dyDescent="0.35">
      <c r="B170" t="s">
        <v>177</v>
      </c>
      <c r="C170" s="17">
        <v>3.2693890067993198E-2</v>
      </c>
      <c r="D170" s="17">
        <v>3.8632040905292098E-2</v>
      </c>
      <c r="E170" s="17">
        <v>2.7190661700745099E-2</v>
      </c>
      <c r="F170" s="17"/>
      <c r="G170" s="17">
        <v>2.7794821022027998E-2</v>
      </c>
      <c r="H170" s="17">
        <v>3.0506972174452099E-2</v>
      </c>
      <c r="I170" s="17">
        <v>3.1718565311946098E-2</v>
      </c>
      <c r="J170" s="17">
        <v>3.5889279661021199E-2</v>
      </c>
      <c r="K170" s="17">
        <v>4.2312484073580098E-2</v>
      </c>
      <c r="L170" s="17">
        <v>2.9524248328435199E-2</v>
      </c>
      <c r="M170" s="17"/>
      <c r="N170" s="17">
        <v>2.2686974445505499E-2</v>
      </c>
      <c r="O170" s="17">
        <v>3.0925091304114902E-2</v>
      </c>
      <c r="P170" s="17">
        <v>2.5731139161944101E-2</v>
      </c>
      <c r="Q170" s="17">
        <v>2.8202201733947899E-2</v>
      </c>
      <c r="R170" s="17">
        <v>2.12083031922723E-2</v>
      </c>
      <c r="S170" s="17">
        <v>2.1855343739061599E-2</v>
      </c>
      <c r="T170" s="17">
        <v>3.7548492489122703E-2</v>
      </c>
      <c r="U170" s="17">
        <v>6.9020238353442703E-2</v>
      </c>
      <c r="V170" s="17">
        <v>2.79218076572567E-2</v>
      </c>
      <c r="W170" s="17">
        <v>5.9258239370826901E-2</v>
      </c>
      <c r="X170" s="17">
        <v>5.6459072941069603E-2</v>
      </c>
      <c r="Y170" s="17">
        <v>1.53385013423E-2</v>
      </c>
      <c r="Z170" s="17"/>
      <c r="AA170" s="17">
        <v>4.0180294740566697E-2</v>
      </c>
      <c r="AB170" s="17">
        <v>3.8063526957286202E-2</v>
      </c>
      <c r="AC170" s="17">
        <v>2.38650480636706E-2</v>
      </c>
      <c r="AD170" s="17">
        <v>2.51521823327077E-2</v>
      </c>
      <c r="AE170" s="17"/>
      <c r="AF170" s="17">
        <v>3.4522813301773397E-2</v>
      </c>
      <c r="AG170" s="17">
        <v>3.2878353337448797E-2</v>
      </c>
      <c r="AH170" s="17">
        <v>2.8939409937451699E-2</v>
      </c>
      <c r="AI170" s="17">
        <v>2.8378475552132101E-2</v>
      </c>
      <c r="AJ170" s="17">
        <v>3.7582246822115598E-2</v>
      </c>
      <c r="AK170" s="17">
        <v>3.8149941340029803E-2</v>
      </c>
      <c r="AL170" s="17"/>
      <c r="AM170" s="17">
        <v>3.9255805598568901E-2</v>
      </c>
      <c r="AN170" s="17">
        <v>3.4342470812427202E-2</v>
      </c>
      <c r="AO170" s="17">
        <v>2.1271955022176801E-2</v>
      </c>
      <c r="AP170" s="17">
        <v>2.9800334416991901E-2</v>
      </c>
      <c r="AQ170" s="17">
        <v>4.1836973609382197E-2</v>
      </c>
      <c r="AR170" s="17"/>
      <c r="AS170" s="17">
        <v>3.7747784652150902E-2</v>
      </c>
      <c r="AT170" s="17">
        <v>3.4906012235347103E-2</v>
      </c>
      <c r="AU170" s="17">
        <v>3.9635427752794099E-2</v>
      </c>
      <c r="AV170" s="17"/>
      <c r="AW170" s="17">
        <v>2.24629798662901E-2</v>
      </c>
      <c r="AX170" s="17">
        <v>3.4499640051913999E-2</v>
      </c>
      <c r="AY170" s="17">
        <v>4.4265544253613898E-2</v>
      </c>
      <c r="AZ170" s="17">
        <v>3.4900178015506302E-2</v>
      </c>
      <c r="BA170" s="17">
        <v>1.7436142310481201E-2</v>
      </c>
      <c r="BB170" s="17"/>
      <c r="BC170" s="17">
        <v>3.6109643447758501E-2</v>
      </c>
      <c r="BD170" s="17">
        <v>3.9962089037138097E-2</v>
      </c>
      <c r="BE170" s="17" t="s">
        <v>101</v>
      </c>
      <c r="BF170" s="17">
        <v>3.5144232775088199E-2</v>
      </c>
      <c r="BG170" s="17">
        <v>4.5406645335770698E-2</v>
      </c>
      <c r="BH170" s="17">
        <v>7.5115428271092096E-3</v>
      </c>
      <c r="BI170" s="17">
        <v>2.65975164994623E-2</v>
      </c>
      <c r="BJ170" s="17"/>
      <c r="BK170" s="17">
        <v>5.0379752160882398E-2</v>
      </c>
      <c r="BL170" s="17">
        <v>3.8071571870110101E-2</v>
      </c>
      <c r="BM170" s="17">
        <v>2.7489942229671299E-2</v>
      </c>
      <c r="BN170" s="17">
        <v>3.2753750439689498E-2</v>
      </c>
      <c r="BO170" s="17">
        <v>2.43309116447218E-2</v>
      </c>
      <c r="BP170" s="17">
        <v>4.2874293408432497E-2</v>
      </c>
      <c r="BQ170" s="17">
        <v>2.5137423096191901E-2</v>
      </c>
      <c r="BR170" s="17">
        <v>5.74301071546824E-2</v>
      </c>
      <c r="BS170" s="17"/>
      <c r="BT170" s="17">
        <v>3.0988014381727599E-2</v>
      </c>
      <c r="BU170" s="17">
        <v>3.5110089424991803E-2</v>
      </c>
      <c r="BV170" s="17">
        <v>3.1199236830754699E-2</v>
      </c>
      <c r="BW170" s="17"/>
      <c r="BX170" s="17">
        <v>3.8511922018038998E-2</v>
      </c>
      <c r="BY170" s="17">
        <v>2.9088173560793899E-2</v>
      </c>
      <c r="BZ170" s="17"/>
      <c r="CA170" s="17">
        <v>7.5769254855814497E-2</v>
      </c>
      <c r="CB170" s="17">
        <v>2.3442032492534699E-2</v>
      </c>
      <c r="CC170" s="17">
        <v>2.8993632438209901E-2</v>
      </c>
      <c r="CD170" s="17">
        <v>2.2997081507334999E-2</v>
      </c>
      <c r="CE170" s="17">
        <v>1.6920820726927799E-2</v>
      </c>
    </row>
    <row r="171" spans="2:83" x14ac:dyDescent="0.35">
      <c r="B171" t="s">
        <v>113</v>
      </c>
      <c r="C171" s="17">
        <v>3.8176579309132999E-2</v>
      </c>
      <c r="D171" s="17">
        <v>3.2065881372787999E-2</v>
      </c>
      <c r="E171" s="17">
        <v>4.3444272245030897E-2</v>
      </c>
      <c r="F171" s="17"/>
      <c r="G171" s="17">
        <v>2.1810355766248599E-2</v>
      </c>
      <c r="H171" s="17">
        <v>3.5409675187291198E-2</v>
      </c>
      <c r="I171" s="17">
        <v>2.8492359623284301E-2</v>
      </c>
      <c r="J171" s="17">
        <v>5.3608042500686397E-2</v>
      </c>
      <c r="K171" s="17">
        <v>5.1936503082594197E-2</v>
      </c>
      <c r="L171" s="17">
        <v>3.7529444014511797E-2</v>
      </c>
      <c r="M171" s="17"/>
      <c r="N171" s="17">
        <v>4.2296719247043597E-2</v>
      </c>
      <c r="O171" s="17">
        <v>2.8748522868392301E-2</v>
      </c>
      <c r="P171" s="17">
        <v>3.47484762300731E-2</v>
      </c>
      <c r="Q171" s="17">
        <v>2.88350346369113E-2</v>
      </c>
      <c r="R171" s="17">
        <v>6.87031200003861E-2</v>
      </c>
      <c r="S171" s="17">
        <v>2.4566957052040799E-2</v>
      </c>
      <c r="T171" s="17">
        <v>5.8948750829178102E-2</v>
      </c>
      <c r="U171" s="17">
        <v>8.9101268919449302E-3</v>
      </c>
      <c r="V171" s="17">
        <v>4.48355748094586E-2</v>
      </c>
      <c r="W171" s="17">
        <v>2.4220566983459899E-2</v>
      </c>
      <c r="X171" s="17">
        <v>4.9323551001162001E-2</v>
      </c>
      <c r="Y171" s="17">
        <v>4.8770487164107701E-2</v>
      </c>
      <c r="Z171" s="17"/>
      <c r="AA171" s="17">
        <v>2.6647178279599001E-2</v>
      </c>
      <c r="AB171" s="17">
        <v>3.7954536244889397E-2</v>
      </c>
      <c r="AC171" s="17">
        <v>3.3228939724293499E-2</v>
      </c>
      <c r="AD171" s="17">
        <v>5.5516031204109299E-2</v>
      </c>
      <c r="AE171" s="17"/>
      <c r="AF171" s="17">
        <v>3.4270089926168298E-2</v>
      </c>
      <c r="AG171" s="17">
        <v>3.1962261109769498E-2</v>
      </c>
      <c r="AH171" s="17">
        <v>5.0861700613606203E-2</v>
      </c>
      <c r="AI171" s="17">
        <v>3.91199664774061E-2</v>
      </c>
      <c r="AJ171" s="17">
        <v>4.6023067552622303E-2</v>
      </c>
      <c r="AK171" s="17">
        <v>3.37458099300013E-2</v>
      </c>
      <c r="AL171" s="17"/>
      <c r="AM171" s="17">
        <v>3.8507105964193898E-2</v>
      </c>
      <c r="AN171" s="17">
        <v>2.8309886318402599E-2</v>
      </c>
      <c r="AO171" s="17">
        <v>2.9009000614352E-2</v>
      </c>
      <c r="AP171" s="17">
        <v>5.1425218942317698E-2</v>
      </c>
      <c r="AQ171" s="17">
        <v>7.2264864593778899E-2</v>
      </c>
      <c r="AR171" s="17"/>
      <c r="AS171" s="17">
        <v>2.9272726031066499E-2</v>
      </c>
      <c r="AT171" s="17">
        <v>2.7009375035633401E-2</v>
      </c>
      <c r="AU171" s="17">
        <v>3.9341458877377201E-2</v>
      </c>
      <c r="AV171" s="17"/>
      <c r="AW171" s="17">
        <v>4.1532909352837502E-2</v>
      </c>
      <c r="AX171" s="17">
        <v>4.1565831165867997E-2</v>
      </c>
      <c r="AY171" s="17">
        <v>3.4332326832948998E-2</v>
      </c>
      <c r="AZ171" s="17">
        <v>2.7338209698364199E-2</v>
      </c>
      <c r="BA171" s="17">
        <v>2.4194091071465602E-2</v>
      </c>
      <c r="BB171" s="17"/>
      <c r="BC171" s="17">
        <v>3.8634286095085402E-2</v>
      </c>
      <c r="BD171" s="17">
        <v>2.9886136870385601E-2</v>
      </c>
      <c r="BE171" s="17" t="s">
        <v>101</v>
      </c>
      <c r="BF171" s="17">
        <v>3.2505101157780103E-2</v>
      </c>
      <c r="BG171" s="17">
        <v>4.1973422657566199E-2</v>
      </c>
      <c r="BH171" s="17">
        <v>4.1834596827587001E-2</v>
      </c>
      <c r="BI171" s="17">
        <v>6.2171508573330703E-2</v>
      </c>
      <c r="BJ171" s="17"/>
      <c r="BK171" s="17">
        <v>6.20543661254917E-2</v>
      </c>
      <c r="BL171" s="17">
        <v>4.47754908385848E-2</v>
      </c>
      <c r="BM171" s="17">
        <v>3.9162537590147102E-2</v>
      </c>
      <c r="BN171" s="17">
        <v>4.5425080958197403E-2</v>
      </c>
      <c r="BO171" s="17">
        <v>2.3552964480331399E-2</v>
      </c>
      <c r="BP171" s="17">
        <v>1.8970475904416698E-2</v>
      </c>
      <c r="BQ171" s="17">
        <v>8.5040611283940908E-3</v>
      </c>
      <c r="BR171" s="17">
        <v>1.48550210102825E-2</v>
      </c>
      <c r="BS171" s="17"/>
      <c r="BT171" s="17">
        <v>2.0600316009321398E-2</v>
      </c>
      <c r="BU171" s="17">
        <v>5.26190513235993E-2</v>
      </c>
      <c r="BV171" s="17">
        <v>4.2300046706625301E-2</v>
      </c>
      <c r="BW171" s="17"/>
      <c r="BX171" s="17">
        <v>1.9949265417355699E-2</v>
      </c>
      <c r="BY171" s="17">
        <v>3.54899059719187E-2</v>
      </c>
      <c r="BZ171" s="17"/>
      <c r="CA171" s="17">
        <v>1.0257150294572101E-2</v>
      </c>
      <c r="CB171" s="17">
        <v>1.6815861319750498E-2</v>
      </c>
      <c r="CC171" s="17">
        <v>3.0435742533112001E-2</v>
      </c>
      <c r="CD171" s="17">
        <v>2.3311156752074701E-2</v>
      </c>
      <c r="CE171" s="17">
        <v>5.0508941919041699E-2</v>
      </c>
    </row>
    <row r="172" spans="2:83" x14ac:dyDescent="0.35">
      <c r="B172" t="s">
        <v>178</v>
      </c>
      <c r="C172" s="17">
        <v>0.46510104578785699</v>
      </c>
      <c r="D172" s="17">
        <v>0.48315896302482803</v>
      </c>
      <c r="E172" s="17">
        <v>0.44547603095521199</v>
      </c>
      <c r="F172" s="17"/>
      <c r="G172" s="17">
        <v>0.62079198571390104</v>
      </c>
      <c r="H172" s="17">
        <v>0.56503682186755499</v>
      </c>
      <c r="I172" s="17">
        <v>0.588585673790196</v>
      </c>
      <c r="J172" s="17">
        <v>0.42331439463322301</v>
      </c>
      <c r="K172" s="17">
        <v>0.33275311012021103</v>
      </c>
      <c r="L172" s="17">
        <v>0.30175406492215601</v>
      </c>
      <c r="M172" s="17"/>
      <c r="N172" s="17">
        <v>0.60626390371385197</v>
      </c>
      <c r="O172" s="17">
        <v>0.53430984269369997</v>
      </c>
      <c r="P172" s="17">
        <v>0.428422724450023</v>
      </c>
      <c r="Q172" s="17">
        <v>0.45772298160052599</v>
      </c>
      <c r="R172" s="17">
        <v>0.38604981704911301</v>
      </c>
      <c r="S172" s="17">
        <v>0.45057200114856</v>
      </c>
      <c r="T172" s="17">
        <v>0.49476242068582599</v>
      </c>
      <c r="U172" s="17">
        <v>0.45488040082839798</v>
      </c>
      <c r="V172" s="17">
        <v>0.39696908572951101</v>
      </c>
      <c r="W172" s="17">
        <v>0.35704425978273802</v>
      </c>
      <c r="X172" s="17">
        <v>0.44493760722543901</v>
      </c>
      <c r="Y172" s="17">
        <v>0.39463659355585801</v>
      </c>
      <c r="Z172" s="17"/>
      <c r="AA172" s="17">
        <v>0.47323363501316001</v>
      </c>
      <c r="AB172" s="17">
        <v>0.430797188018883</v>
      </c>
      <c r="AC172" s="17">
        <v>0.52228191172731098</v>
      </c>
      <c r="AD172" s="17">
        <v>0.44535047175041298</v>
      </c>
      <c r="AE172" s="17"/>
      <c r="AF172" s="17">
        <v>0.59351983944275799</v>
      </c>
      <c r="AG172" s="17">
        <v>0.433037157573812</v>
      </c>
      <c r="AH172" s="17">
        <v>0.44634973670380101</v>
      </c>
      <c r="AI172" s="17">
        <v>0.41962865433923802</v>
      </c>
      <c r="AJ172" s="17">
        <v>0.42452774132564602</v>
      </c>
      <c r="AK172" s="17">
        <v>0.37277134113619598</v>
      </c>
      <c r="AL172" s="17"/>
      <c r="AM172" s="17">
        <v>0.45553770877201</v>
      </c>
      <c r="AN172" s="17">
        <v>0.52533941021770203</v>
      </c>
      <c r="AO172" s="17">
        <v>0.3908385383613</v>
      </c>
      <c r="AP172" s="17">
        <v>0.46470314065297502</v>
      </c>
      <c r="AQ172" s="17">
        <v>0.42418996687289001</v>
      </c>
      <c r="AR172" s="17"/>
      <c r="AS172" s="17">
        <v>0.46062497285002502</v>
      </c>
      <c r="AT172" s="17">
        <v>0.51190283429805195</v>
      </c>
      <c r="AU172" s="17">
        <v>0.48042097849425702</v>
      </c>
      <c r="AV172" s="17"/>
      <c r="AW172" s="17">
        <v>0.433724943801851</v>
      </c>
      <c r="AX172" s="17">
        <v>0.463731012954474</v>
      </c>
      <c r="AY172" s="17">
        <v>0.45973143811309602</v>
      </c>
      <c r="AZ172" s="17">
        <v>0.50932575616459397</v>
      </c>
      <c r="BA172" s="17">
        <v>0.75362930746680201</v>
      </c>
      <c r="BB172" s="17"/>
      <c r="BC172" s="17">
        <v>0.396976499334387</v>
      </c>
      <c r="BD172" s="17">
        <v>0.51628015584329501</v>
      </c>
      <c r="BE172" s="17" t="s">
        <v>101</v>
      </c>
      <c r="BF172" s="17">
        <v>0.53462457616521497</v>
      </c>
      <c r="BG172" s="17">
        <v>0.46670455381264597</v>
      </c>
      <c r="BH172" s="17">
        <v>0.533536156762074</v>
      </c>
      <c r="BI172" s="17">
        <v>0.487537306559364</v>
      </c>
      <c r="BJ172" s="17"/>
      <c r="BK172" s="17">
        <v>0.46684126939640203</v>
      </c>
      <c r="BL172" s="17">
        <v>0.45157895281770599</v>
      </c>
      <c r="BM172" s="17">
        <v>0.45313939018987098</v>
      </c>
      <c r="BN172" s="17">
        <v>0.45195847081628099</v>
      </c>
      <c r="BO172" s="17">
        <v>0.44591583451193501</v>
      </c>
      <c r="BP172" s="17">
        <v>0.532292602695425</v>
      </c>
      <c r="BQ172" s="17">
        <v>0.59847230170128296</v>
      </c>
      <c r="BR172" s="17">
        <v>0.49531142793216998</v>
      </c>
      <c r="BS172" s="17"/>
      <c r="BT172" s="17">
        <v>0.55693696515352598</v>
      </c>
      <c r="BU172" s="17">
        <v>0.308335256462131</v>
      </c>
      <c r="BV172" s="17">
        <v>0.49764841240413799</v>
      </c>
      <c r="BW172" s="17"/>
      <c r="BX172" s="17">
        <v>0.59218788072392603</v>
      </c>
      <c r="BY172" s="17">
        <v>0.47059415587754999</v>
      </c>
      <c r="BZ172" s="17"/>
      <c r="CA172" s="17">
        <v>0.65337606179116003</v>
      </c>
      <c r="CB172" s="17">
        <v>0.550222191451047</v>
      </c>
      <c r="CC172" s="17">
        <v>0.48861986124018397</v>
      </c>
      <c r="CD172" s="17">
        <v>0.58285519117321405</v>
      </c>
      <c r="CE172" s="17">
        <v>0.52745332958591395</v>
      </c>
    </row>
    <row r="173" spans="2:83" x14ac:dyDescent="0.35">
      <c r="B173" t="s">
        <v>179</v>
      </c>
      <c r="C173" s="17">
        <v>0.149721406082304</v>
      </c>
      <c r="D173" s="17">
        <v>0.14890077596523499</v>
      </c>
      <c r="E173" s="17">
        <v>0.15097733320617901</v>
      </c>
      <c r="F173" s="17"/>
      <c r="G173" s="17">
        <v>0.13413567546190799</v>
      </c>
      <c r="H173" s="17">
        <v>0.132651262476638</v>
      </c>
      <c r="I173" s="17">
        <v>9.3729069705975596E-2</v>
      </c>
      <c r="J173" s="17">
        <v>0.168266679067095</v>
      </c>
      <c r="K173" s="17">
        <v>0.15563306950171699</v>
      </c>
      <c r="L173" s="17">
        <v>0.20053074189641301</v>
      </c>
      <c r="M173" s="17"/>
      <c r="N173" s="17">
        <v>9.5942932100417794E-2</v>
      </c>
      <c r="O173" s="17">
        <v>0.15446335502200101</v>
      </c>
      <c r="P173" s="17">
        <v>0.16950796545865199</v>
      </c>
      <c r="Q173" s="17">
        <v>0.195130487875076</v>
      </c>
      <c r="R173" s="17">
        <v>0.16053643226536099</v>
      </c>
      <c r="S173" s="17">
        <v>0.12709856350167401</v>
      </c>
      <c r="T173" s="17">
        <v>0.157723738435123</v>
      </c>
      <c r="U173" s="17">
        <v>0.11773990778525099</v>
      </c>
      <c r="V173" s="17">
        <v>0.120581338345268</v>
      </c>
      <c r="W173" s="17">
        <v>0.22731257785071099</v>
      </c>
      <c r="X173" s="17">
        <v>0.162962201010876</v>
      </c>
      <c r="Y173" s="17">
        <v>0.10666260550710201</v>
      </c>
      <c r="Z173" s="17"/>
      <c r="AA173" s="17">
        <v>0.17207133729728299</v>
      </c>
      <c r="AB173" s="17">
        <v>0.155291856842351</v>
      </c>
      <c r="AC173" s="17">
        <v>0.144029884616932</v>
      </c>
      <c r="AD173" s="17">
        <v>0.124093160815793</v>
      </c>
      <c r="AE173" s="17"/>
      <c r="AF173" s="17">
        <v>0.12845066922642301</v>
      </c>
      <c r="AG173" s="17">
        <v>0.150158562905473</v>
      </c>
      <c r="AH173" s="17">
        <v>0.14563129249725501</v>
      </c>
      <c r="AI173" s="17">
        <v>0.13631375104618099</v>
      </c>
      <c r="AJ173" s="17">
        <v>0.20346851610815</v>
      </c>
      <c r="AK173" s="17">
        <v>0.17070165013991101</v>
      </c>
      <c r="AL173" s="17"/>
      <c r="AM173" s="17">
        <v>0.16783842140676999</v>
      </c>
      <c r="AN173" s="17">
        <v>0.131132829039321</v>
      </c>
      <c r="AO173" s="17">
        <v>0.18697365334758001</v>
      </c>
      <c r="AP173" s="17">
        <v>9.7615635383485694E-2</v>
      </c>
      <c r="AQ173" s="17">
        <v>0.135891039124862</v>
      </c>
      <c r="AR173" s="17"/>
      <c r="AS173" s="17">
        <v>0.185371664608183</v>
      </c>
      <c r="AT173" s="17">
        <v>0.125942143558538</v>
      </c>
      <c r="AU173" s="17">
        <v>0.152308694423787</v>
      </c>
      <c r="AV173" s="17"/>
      <c r="AW173" s="17">
        <v>0.113157161034871</v>
      </c>
      <c r="AX173" s="17">
        <v>0.16993490115680901</v>
      </c>
      <c r="AY173" s="17">
        <v>0.16054436224584001</v>
      </c>
      <c r="AZ173" s="17">
        <v>0.18368648073403901</v>
      </c>
      <c r="BA173" s="17">
        <v>7.9044565167918995E-2</v>
      </c>
      <c r="BB173" s="17"/>
      <c r="BC173" s="17">
        <v>0.17425440023604999</v>
      </c>
      <c r="BD173" s="17">
        <v>0.13574024529474901</v>
      </c>
      <c r="BE173" s="17" t="s">
        <v>101</v>
      </c>
      <c r="BF173" s="17">
        <v>0.11418136456018101</v>
      </c>
      <c r="BG173" s="17">
        <v>0.114268181508741</v>
      </c>
      <c r="BH173" s="17">
        <v>0.13467838019393499</v>
      </c>
      <c r="BI173" s="17">
        <v>0.217494172867395</v>
      </c>
      <c r="BJ173" s="17"/>
      <c r="BK173" s="17">
        <v>0.15910189416506301</v>
      </c>
      <c r="BL173" s="17">
        <v>0.13231058428439399</v>
      </c>
      <c r="BM173" s="17">
        <v>0.151773063352273</v>
      </c>
      <c r="BN173" s="17">
        <v>0.14202556008363301</v>
      </c>
      <c r="BO173" s="17">
        <v>0.18012382475299801</v>
      </c>
      <c r="BP173" s="17">
        <v>0.153761035008976</v>
      </c>
      <c r="BQ173" s="17">
        <v>0.12985484775355299</v>
      </c>
      <c r="BR173" s="17">
        <v>0.16078194978724999</v>
      </c>
      <c r="BS173" s="17"/>
      <c r="BT173" s="17">
        <v>0.12438743522039999</v>
      </c>
      <c r="BU173" s="17">
        <v>0.17913972048452001</v>
      </c>
      <c r="BV173" s="17">
        <v>0.14763549736138601</v>
      </c>
      <c r="BW173" s="17"/>
      <c r="BX173" s="17">
        <v>0.131057888060606</v>
      </c>
      <c r="BY173" s="17">
        <v>0.13500924748665299</v>
      </c>
      <c r="BZ173" s="17"/>
      <c r="CA173" s="17">
        <v>0.14284426474380499</v>
      </c>
      <c r="CB173" s="17">
        <v>0.134422785186538</v>
      </c>
      <c r="CC173" s="17">
        <v>0.12747676772495101</v>
      </c>
      <c r="CD173" s="17">
        <v>0.137671783010965</v>
      </c>
      <c r="CE173" s="17">
        <v>8.1059722319613794E-2</v>
      </c>
    </row>
    <row r="174" spans="2:83" x14ac:dyDescent="0.35">
      <c r="B174" t="s">
        <v>140</v>
      </c>
      <c r="C174" s="17">
        <v>0.31537963970555299</v>
      </c>
      <c r="D174" s="17">
        <v>0.33425818705959298</v>
      </c>
      <c r="E174" s="17">
        <v>0.29449869774903398</v>
      </c>
      <c r="F174" s="17"/>
      <c r="G174" s="17">
        <v>0.48665631025199302</v>
      </c>
      <c r="H174" s="17">
        <v>0.432385559390917</v>
      </c>
      <c r="I174" s="17">
        <v>0.49485660408422</v>
      </c>
      <c r="J174" s="17">
        <v>0.25504771556612699</v>
      </c>
      <c r="K174" s="17">
        <v>0.17712004061849401</v>
      </c>
      <c r="L174" s="17">
        <v>0.101223323025743</v>
      </c>
      <c r="M174" s="17"/>
      <c r="N174" s="17">
        <v>0.51032097161343504</v>
      </c>
      <c r="O174" s="17">
        <v>0.37984648767169998</v>
      </c>
      <c r="P174" s="17">
        <v>0.25891475899137101</v>
      </c>
      <c r="Q174" s="17">
        <v>0.26259249372545002</v>
      </c>
      <c r="R174" s="17">
        <v>0.22551338478375199</v>
      </c>
      <c r="S174" s="17">
        <v>0.32347343764688602</v>
      </c>
      <c r="T174" s="17">
        <v>0.33703868225070399</v>
      </c>
      <c r="U174" s="17">
        <v>0.33714049304314803</v>
      </c>
      <c r="V174" s="17">
        <v>0.27638774738424299</v>
      </c>
      <c r="W174" s="17">
        <v>0.129731681932028</v>
      </c>
      <c r="X174" s="17">
        <v>0.28197540621456202</v>
      </c>
      <c r="Y174" s="17">
        <v>0.28797398804875601</v>
      </c>
      <c r="Z174" s="17"/>
      <c r="AA174" s="17">
        <v>0.30116229771587699</v>
      </c>
      <c r="AB174" s="17">
        <v>0.27550533117653198</v>
      </c>
      <c r="AC174" s="17">
        <v>0.37825202711037897</v>
      </c>
      <c r="AD174" s="17">
        <v>0.32125731093462001</v>
      </c>
      <c r="AE174" s="17"/>
      <c r="AF174" s="17">
        <v>0.46506917021633498</v>
      </c>
      <c r="AG174" s="17">
        <v>0.28287859466833898</v>
      </c>
      <c r="AH174" s="17">
        <v>0.30071844420654598</v>
      </c>
      <c r="AI174" s="17">
        <v>0.28331490329305697</v>
      </c>
      <c r="AJ174" s="17">
        <v>0.22105922521749599</v>
      </c>
      <c r="AK174" s="17">
        <v>0.202069690996285</v>
      </c>
      <c r="AL174" s="17"/>
      <c r="AM174" s="17">
        <v>0.28769928736523898</v>
      </c>
      <c r="AN174" s="17">
        <v>0.39420658117838098</v>
      </c>
      <c r="AO174" s="17">
        <v>0.20386488501371999</v>
      </c>
      <c r="AP174" s="17">
        <v>0.36708750526948902</v>
      </c>
      <c r="AQ174" s="17">
        <v>0.28829892774802801</v>
      </c>
      <c r="AR174" s="17"/>
      <c r="AS174" s="17">
        <v>0.27525330824184102</v>
      </c>
      <c r="AT174" s="17">
        <v>0.385960690739514</v>
      </c>
      <c r="AU174" s="17">
        <v>0.32811228407047</v>
      </c>
      <c r="AV174" s="17"/>
      <c r="AW174" s="17">
        <v>0.320567782766979</v>
      </c>
      <c r="AX174" s="17">
        <v>0.29379611179766602</v>
      </c>
      <c r="AY174" s="17">
        <v>0.29918707586725601</v>
      </c>
      <c r="AZ174" s="17">
        <v>0.32563927543055499</v>
      </c>
      <c r="BA174" s="17">
        <v>0.67458474229888299</v>
      </c>
      <c r="BB174" s="17"/>
      <c r="BC174" s="17">
        <v>0.22272209909833701</v>
      </c>
      <c r="BD174" s="17">
        <v>0.38053991054854602</v>
      </c>
      <c r="BE174" s="17" t="s">
        <v>101</v>
      </c>
      <c r="BF174" s="17">
        <v>0.42044321160503401</v>
      </c>
      <c r="BG174" s="17">
        <v>0.35243637230390601</v>
      </c>
      <c r="BH174" s="17">
        <v>0.39885777656813898</v>
      </c>
      <c r="BI174" s="17">
        <v>0.27004313369196897</v>
      </c>
      <c r="BJ174" s="17"/>
      <c r="BK174" s="17">
        <v>0.30773937523133899</v>
      </c>
      <c r="BL174" s="17">
        <v>0.31926836853331297</v>
      </c>
      <c r="BM174" s="17">
        <v>0.30136632683759801</v>
      </c>
      <c r="BN174" s="17">
        <v>0.309932910732648</v>
      </c>
      <c r="BO174" s="17">
        <v>0.26579200975893702</v>
      </c>
      <c r="BP174" s="17">
        <v>0.37853156768644802</v>
      </c>
      <c r="BQ174" s="17">
        <v>0.46861745394773002</v>
      </c>
      <c r="BR174" s="17">
        <v>0.33452947814492101</v>
      </c>
      <c r="BS174" s="17"/>
      <c r="BT174" s="17">
        <v>0.43254952993312601</v>
      </c>
      <c r="BU174" s="17">
        <v>0.12919553597761099</v>
      </c>
      <c r="BV174" s="17">
        <v>0.350012915042752</v>
      </c>
      <c r="BW174" s="17"/>
      <c r="BX174" s="17">
        <v>0.461129992663321</v>
      </c>
      <c r="BY174" s="17">
        <v>0.335584908390898</v>
      </c>
      <c r="BZ174" s="17"/>
      <c r="CA174" s="17">
        <v>0.51053179704735496</v>
      </c>
      <c r="CB174" s="17">
        <v>0.41579940626450901</v>
      </c>
      <c r="CC174" s="17">
        <v>0.36114309351523199</v>
      </c>
      <c r="CD174" s="17">
        <v>0.44518340816224999</v>
      </c>
      <c r="CE174" s="17">
        <v>0.44639360726630001</v>
      </c>
    </row>
    <row r="175" spans="2:83" x14ac:dyDescent="0.35">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row>
    <row r="176" spans="2:83" x14ac:dyDescent="0.35">
      <c r="B176" s="6" t="s">
        <v>191</v>
      </c>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row>
    <row r="177" spans="2:83" x14ac:dyDescent="0.35">
      <c r="B177" s="24" t="s">
        <v>103</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row>
    <row r="178" spans="2:83" x14ac:dyDescent="0.35">
      <c r="B178" t="s">
        <v>173</v>
      </c>
      <c r="C178" s="17">
        <v>0.28694092269614602</v>
      </c>
      <c r="D178" s="17">
        <v>0.279861745376636</v>
      </c>
      <c r="E178" s="17">
        <v>0.29571304295225398</v>
      </c>
      <c r="F178" s="17"/>
      <c r="G178" s="17">
        <v>0.25069684241665202</v>
      </c>
      <c r="H178" s="17">
        <v>0.28651157452544401</v>
      </c>
      <c r="I178" s="17">
        <v>0.24826398097167801</v>
      </c>
      <c r="J178" s="17">
        <v>0.26579167295367601</v>
      </c>
      <c r="K178" s="17">
        <v>0.27747026252880003</v>
      </c>
      <c r="L178" s="17">
        <v>0.36626549987648599</v>
      </c>
      <c r="M178" s="17"/>
      <c r="N178" s="17">
        <v>0.31174635961320402</v>
      </c>
      <c r="O178" s="17">
        <v>0.26085645077567599</v>
      </c>
      <c r="P178" s="17">
        <v>0.28791853345102902</v>
      </c>
      <c r="Q178" s="17">
        <v>0.22276259178639199</v>
      </c>
      <c r="R178" s="17">
        <v>0.281705742766587</v>
      </c>
      <c r="S178" s="17">
        <v>0.24661385668916799</v>
      </c>
      <c r="T178" s="17">
        <v>0.30824234848806598</v>
      </c>
      <c r="U178" s="17">
        <v>0.26398253771352398</v>
      </c>
      <c r="V178" s="17">
        <v>0.30755810929552002</v>
      </c>
      <c r="W178" s="17">
        <v>0.28789685048910901</v>
      </c>
      <c r="X178" s="17">
        <v>0.36120147106190897</v>
      </c>
      <c r="Y178" s="17">
        <v>0.378824095673642</v>
      </c>
      <c r="Z178" s="17"/>
      <c r="AA178" s="17">
        <v>0.35354012336506102</v>
      </c>
      <c r="AB178" s="17">
        <v>0.25589927499984899</v>
      </c>
      <c r="AC178" s="17">
        <v>0.29189957077231499</v>
      </c>
      <c r="AD178" s="17">
        <v>0.24523378041732599</v>
      </c>
      <c r="AE178" s="17"/>
      <c r="AF178" s="17">
        <v>0.315164350268127</v>
      </c>
      <c r="AG178" s="17">
        <v>0.27578247062234801</v>
      </c>
      <c r="AH178" s="17">
        <v>0.277913996143693</v>
      </c>
      <c r="AI178" s="17">
        <v>0.270656185578317</v>
      </c>
      <c r="AJ178" s="17">
        <v>0.26635923160823699</v>
      </c>
      <c r="AK178" s="17">
        <v>0.36958504557639998</v>
      </c>
      <c r="AL178" s="17"/>
      <c r="AM178" s="17">
        <v>0.28138508184875599</v>
      </c>
      <c r="AN178" s="17">
        <v>0.30987609676896299</v>
      </c>
      <c r="AO178" s="17">
        <v>0.35331911553892997</v>
      </c>
      <c r="AP178" s="17">
        <v>0.33884979006619198</v>
      </c>
      <c r="AQ178" s="17">
        <v>0.16062385660168099</v>
      </c>
      <c r="AR178" s="17"/>
      <c r="AS178" s="17">
        <v>0.29484837934419</v>
      </c>
      <c r="AT178" s="17">
        <v>0.32752982142810599</v>
      </c>
      <c r="AU178" s="17">
        <v>0.3104968298197</v>
      </c>
      <c r="AV178" s="17"/>
      <c r="AW178" s="17">
        <v>0.25080714537978399</v>
      </c>
      <c r="AX178" s="17">
        <v>0.29005943366585302</v>
      </c>
      <c r="AY178" s="17">
        <v>0.29522135752463302</v>
      </c>
      <c r="AZ178" s="17">
        <v>0.32548106700430102</v>
      </c>
      <c r="BA178" s="17">
        <v>0.39680969210949502</v>
      </c>
      <c r="BB178" s="17"/>
      <c r="BC178" s="17">
        <v>0.324926878570026</v>
      </c>
      <c r="BD178" s="17">
        <v>0.25153450639181602</v>
      </c>
      <c r="BE178" s="17" t="s">
        <v>101</v>
      </c>
      <c r="BF178" s="17">
        <v>0.25830123848880798</v>
      </c>
      <c r="BG178" s="17">
        <v>0.26005122729639002</v>
      </c>
      <c r="BH178" s="17">
        <v>0.280754935362245</v>
      </c>
      <c r="BI178" s="17">
        <v>0.25941043043523698</v>
      </c>
      <c r="BJ178" s="17"/>
      <c r="BK178" s="17">
        <v>0.28771702644306002</v>
      </c>
      <c r="BL178" s="17">
        <v>0.27090794907705501</v>
      </c>
      <c r="BM178" s="17">
        <v>0.25758102472911898</v>
      </c>
      <c r="BN178" s="17">
        <v>0.28738856973443999</v>
      </c>
      <c r="BO178" s="17">
        <v>0.31804778356938601</v>
      </c>
      <c r="BP178" s="17">
        <v>0.31636313808509797</v>
      </c>
      <c r="BQ178" s="17">
        <v>0.32674044278027398</v>
      </c>
      <c r="BR178" s="17">
        <v>0.36139432852062298</v>
      </c>
      <c r="BS178" s="17"/>
      <c r="BT178" s="17">
        <v>0.29824441157173098</v>
      </c>
      <c r="BU178" s="17">
        <v>0.34910087209457802</v>
      </c>
      <c r="BV178" s="17">
        <v>0.23679495010173801</v>
      </c>
      <c r="BW178" s="17"/>
      <c r="BX178" s="17">
        <v>0.31799199474515899</v>
      </c>
      <c r="BY178" s="17">
        <v>0.243914818153913</v>
      </c>
      <c r="BZ178" s="17"/>
      <c r="CA178" s="17">
        <v>0.47659123462745701</v>
      </c>
      <c r="CB178" s="17">
        <v>0.28902623355698698</v>
      </c>
      <c r="CC178" s="17">
        <v>0.26165405181917301</v>
      </c>
      <c r="CD178" s="17">
        <v>0.26164249041498999</v>
      </c>
      <c r="CE178" s="17">
        <v>0.21594317631193499</v>
      </c>
    </row>
    <row r="179" spans="2:83" x14ac:dyDescent="0.35">
      <c r="B179" t="s">
        <v>174</v>
      </c>
      <c r="C179" s="17">
        <v>0.45146159844820699</v>
      </c>
      <c r="D179" s="17">
        <v>0.45173019176492202</v>
      </c>
      <c r="E179" s="17">
        <v>0.450950076219301</v>
      </c>
      <c r="F179" s="17"/>
      <c r="G179" s="17">
        <v>0.36878234515469499</v>
      </c>
      <c r="H179" s="17">
        <v>0.45540375607893702</v>
      </c>
      <c r="I179" s="17">
        <v>0.43183500842913197</v>
      </c>
      <c r="J179" s="17">
        <v>0.47829566270697699</v>
      </c>
      <c r="K179" s="17">
        <v>0.46724099730680801</v>
      </c>
      <c r="L179" s="17">
        <v>0.487046903531964</v>
      </c>
      <c r="M179" s="17"/>
      <c r="N179" s="17">
        <v>0.44657160754465602</v>
      </c>
      <c r="O179" s="17">
        <v>0.46630038559738002</v>
      </c>
      <c r="P179" s="17">
        <v>0.50275225189806505</v>
      </c>
      <c r="Q179" s="17">
        <v>0.540145967046605</v>
      </c>
      <c r="R179" s="17">
        <v>0.39995550393847101</v>
      </c>
      <c r="S179" s="17">
        <v>0.442561566831493</v>
      </c>
      <c r="T179" s="17">
        <v>0.396966122131647</v>
      </c>
      <c r="U179" s="17">
        <v>0.46039274907688199</v>
      </c>
      <c r="V179" s="17">
        <v>0.44331037820771801</v>
      </c>
      <c r="W179" s="17">
        <v>0.48664619816142202</v>
      </c>
      <c r="X179" s="17">
        <v>0.37689320973418899</v>
      </c>
      <c r="Y179" s="17">
        <v>0.33611011251599099</v>
      </c>
      <c r="Z179" s="17"/>
      <c r="AA179" s="17">
        <v>0.43638847179621598</v>
      </c>
      <c r="AB179" s="17">
        <v>0.48269448507396701</v>
      </c>
      <c r="AC179" s="17">
        <v>0.43777118775169199</v>
      </c>
      <c r="AD179" s="17">
        <v>0.44872760555209401</v>
      </c>
      <c r="AE179" s="17"/>
      <c r="AF179" s="17">
        <v>0.39778032407672798</v>
      </c>
      <c r="AG179" s="17">
        <v>0.494743007965179</v>
      </c>
      <c r="AH179" s="17">
        <v>0.43153221603375502</v>
      </c>
      <c r="AI179" s="17">
        <v>0.43408097463770801</v>
      </c>
      <c r="AJ179" s="17">
        <v>0.50165449926654904</v>
      </c>
      <c r="AK179" s="17">
        <v>0.43574503678426102</v>
      </c>
      <c r="AL179" s="17"/>
      <c r="AM179" s="17">
        <v>0.49300876199209598</v>
      </c>
      <c r="AN179" s="17">
        <v>0.43151469376579799</v>
      </c>
      <c r="AO179" s="17">
        <v>0.40749495960318599</v>
      </c>
      <c r="AP179" s="17">
        <v>0.56098209629317997</v>
      </c>
      <c r="AQ179" s="17">
        <v>0.47360897830708099</v>
      </c>
      <c r="AR179" s="17"/>
      <c r="AS179" s="17">
        <v>0.47404435820930102</v>
      </c>
      <c r="AT179" s="17">
        <v>0.44178765517823498</v>
      </c>
      <c r="AU179" s="17">
        <v>0.42090609276150398</v>
      </c>
      <c r="AV179" s="17"/>
      <c r="AW179" s="17">
        <v>0.42569519276425299</v>
      </c>
      <c r="AX179" s="17">
        <v>0.43553053007006698</v>
      </c>
      <c r="AY179" s="17">
        <v>0.49549586446063298</v>
      </c>
      <c r="AZ179" s="17">
        <v>0.44655043196880301</v>
      </c>
      <c r="BA179" s="17">
        <v>0.37361092865230799</v>
      </c>
      <c r="BB179" s="17"/>
      <c r="BC179" s="17">
        <v>0.491173891053794</v>
      </c>
      <c r="BD179" s="17">
        <v>0.48141585918320401</v>
      </c>
      <c r="BE179" s="17" t="s">
        <v>101</v>
      </c>
      <c r="BF179" s="17">
        <v>0.38841555260150601</v>
      </c>
      <c r="BG179" s="17">
        <v>0.34650970088366601</v>
      </c>
      <c r="BH179" s="17">
        <v>0.38726155536499002</v>
      </c>
      <c r="BI179" s="17">
        <v>0.42039158927273201</v>
      </c>
      <c r="BJ179" s="17"/>
      <c r="BK179" s="17">
        <v>0.431502353310314</v>
      </c>
      <c r="BL179" s="17">
        <v>0.450807244513173</v>
      </c>
      <c r="BM179" s="17">
        <v>0.45267798925886399</v>
      </c>
      <c r="BN179" s="17">
        <v>0.436993958453884</v>
      </c>
      <c r="BO179" s="17">
        <v>0.44725343663406902</v>
      </c>
      <c r="BP179" s="17">
        <v>0.48979406957963401</v>
      </c>
      <c r="BQ179" s="17">
        <v>0.45998008358431702</v>
      </c>
      <c r="BR179" s="17">
        <v>0.40245459659669902</v>
      </c>
      <c r="BS179" s="17"/>
      <c r="BT179" s="17">
        <v>0.46947487572246799</v>
      </c>
      <c r="BU179" s="17">
        <v>0.442078211114592</v>
      </c>
      <c r="BV179" s="17">
        <v>0.44487171440641399</v>
      </c>
      <c r="BW179" s="17"/>
      <c r="BX179" s="17">
        <v>0.40361937765671702</v>
      </c>
      <c r="BY179" s="17">
        <v>0.47526576860122999</v>
      </c>
      <c r="BZ179" s="17"/>
      <c r="CA179" s="17">
        <v>0.35863336204241097</v>
      </c>
      <c r="CB179" s="17">
        <v>0.47929710694734001</v>
      </c>
      <c r="CC179" s="17">
        <v>0.43750111492390198</v>
      </c>
      <c r="CD179" s="17">
        <v>0.46363933107709498</v>
      </c>
      <c r="CE179" s="17">
        <v>0.44271938813844902</v>
      </c>
    </row>
    <row r="180" spans="2:83" x14ac:dyDescent="0.35">
      <c r="B180" t="s">
        <v>175</v>
      </c>
      <c r="C180" s="17">
        <v>0.18161908084203099</v>
      </c>
      <c r="D180" s="17">
        <v>0.18502863934296701</v>
      </c>
      <c r="E180" s="17">
        <v>0.17596655429702099</v>
      </c>
      <c r="F180" s="17"/>
      <c r="G180" s="17">
        <v>0.26298480719477402</v>
      </c>
      <c r="H180" s="17">
        <v>0.17736871013844299</v>
      </c>
      <c r="I180" s="17">
        <v>0.225127500314279</v>
      </c>
      <c r="J180" s="17">
        <v>0.17342289543981201</v>
      </c>
      <c r="K180" s="17">
        <v>0.175282528621169</v>
      </c>
      <c r="L180" s="17">
        <v>0.106405622421391</v>
      </c>
      <c r="M180" s="17"/>
      <c r="N180" s="17">
        <v>0.13915607909988001</v>
      </c>
      <c r="O180" s="17">
        <v>0.20960548268003601</v>
      </c>
      <c r="P180" s="17">
        <v>0.136101173211886</v>
      </c>
      <c r="Q180" s="17">
        <v>0.15683544925325399</v>
      </c>
      <c r="R180" s="17">
        <v>0.222332939032403</v>
      </c>
      <c r="S180" s="17">
        <v>0.22740725881697599</v>
      </c>
      <c r="T180" s="17">
        <v>0.191958717162619</v>
      </c>
      <c r="U180" s="17">
        <v>0.22307058341245101</v>
      </c>
      <c r="V180" s="17">
        <v>0.18970304805973101</v>
      </c>
      <c r="W180" s="17">
        <v>0.15023754366841899</v>
      </c>
      <c r="X180" s="17">
        <v>0.181930903386055</v>
      </c>
      <c r="Y180" s="17">
        <v>0.20342096080750299</v>
      </c>
      <c r="Z180" s="17"/>
      <c r="AA180" s="17">
        <v>0.16105984318375699</v>
      </c>
      <c r="AB180" s="17">
        <v>0.172839247891027</v>
      </c>
      <c r="AC180" s="17">
        <v>0.18494733268730601</v>
      </c>
      <c r="AD180" s="17">
        <v>0.209555437739088</v>
      </c>
      <c r="AE180" s="17"/>
      <c r="AF180" s="17">
        <v>0.19216233153599299</v>
      </c>
      <c r="AG180" s="17">
        <v>0.16022063180916801</v>
      </c>
      <c r="AH180" s="17">
        <v>0.22732521609672901</v>
      </c>
      <c r="AI180" s="17">
        <v>0.19767194540045199</v>
      </c>
      <c r="AJ180" s="17">
        <v>0.14182430329391099</v>
      </c>
      <c r="AK180" s="17">
        <v>0.18013531028563401</v>
      </c>
      <c r="AL180" s="17"/>
      <c r="AM180" s="17">
        <v>0.16193787221289499</v>
      </c>
      <c r="AN180" s="17">
        <v>0.17199899641085001</v>
      </c>
      <c r="AO180" s="17">
        <v>0.15255350468293</v>
      </c>
      <c r="AP180" s="17">
        <v>0.100168113640628</v>
      </c>
      <c r="AQ180" s="17">
        <v>0.23347159808942</v>
      </c>
      <c r="AR180" s="17"/>
      <c r="AS180" s="17">
        <v>0.17265290904996</v>
      </c>
      <c r="AT180" s="17">
        <v>0.16591147162495601</v>
      </c>
      <c r="AU180" s="17">
        <v>0.182178623109197</v>
      </c>
      <c r="AV180" s="17"/>
      <c r="AW180" s="17">
        <v>0.21757088038986699</v>
      </c>
      <c r="AX180" s="17">
        <v>0.18916039397671</v>
      </c>
      <c r="AY180" s="17">
        <v>0.154915110729997</v>
      </c>
      <c r="AZ180" s="17">
        <v>0.162862378041638</v>
      </c>
      <c r="BA180" s="17">
        <v>0.14196267614729799</v>
      </c>
      <c r="BB180" s="17"/>
      <c r="BC180" s="17">
        <v>0.126296968140824</v>
      </c>
      <c r="BD180" s="17">
        <v>0.19382588958459401</v>
      </c>
      <c r="BE180" s="17" t="s">
        <v>101</v>
      </c>
      <c r="BF180" s="17">
        <v>0.239573824170213</v>
      </c>
      <c r="BG180" s="17">
        <v>0.25257568775832201</v>
      </c>
      <c r="BH180" s="17">
        <v>0.23463351292876899</v>
      </c>
      <c r="BI180" s="17">
        <v>0.26107094796818398</v>
      </c>
      <c r="BJ180" s="17"/>
      <c r="BK180" s="17">
        <v>0.123017840023337</v>
      </c>
      <c r="BL180" s="17">
        <v>0.181460937456524</v>
      </c>
      <c r="BM180" s="17">
        <v>0.197403651213303</v>
      </c>
      <c r="BN180" s="17">
        <v>0.19981864659357301</v>
      </c>
      <c r="BO180" s="17">
        <v>0.186611209201413</v>
      </c>
      <c r="BP180" s="17">
        <v>0.14302294994821199</v>
      </c>
      <c r="BQ180" s="17">
        <v>0.120231866406947</v>
      </c>
      <c r="BR180" s="17">
        <v>0.20165763234769701</v>
      </c>
      <c r="BS180" s="17"/>
      <c r="BT180" s="17">
        <v>0.16905262590475001</v>
      </c>
      <c r="BU180" s="17">
        <v>0.147128403501394</v>
      </c>
      <c r="BV180" s="17">
        <v>0.214767949698185</v>
      </c>
      <c r="BW180" s="17"/>
      <c r="BX180" s="17">
        <v>0.195196781915152</v>
      </c>
      <c r="BY180" s="17">
        <v>0.199134181213837</v>
      </c>
      <c r="BZ180" s="17"/>
      <c r="CA180" s="17">
        <v>0.15509934855437901</v>
      </c>
      <c r="CB180" s="17">
        <v>0.17928289696107599</v>
      </c>
      <c r="CC180" s="17">
        <v>0.21561358798014901</v>
      </c>
      <c r="CD180" s="17">
        <v>0.18647729724881701</v>
      </c>
      <c r="CE180" s="17">
        <v>0.23003246842323799</v>
      </c>
    </row>
    <row r="181" spans="2:83" x14ac:dyDescent="0.35">
      <c r="B181" t="s">
        <v>176</v>
      </c>
      <c r="C181" s="17">
        <v>2.7562373437442701E-2</v>
      </c>
      <c r="D181" s="17">
        <v>3.6439772959437199E-2</v>
      </c>
      <c r="E181" s="17">
        <v>1.91459279655713E-2</v>
      </c>
      <c r="F181" s="17"/>
      <c r="G181" s="17">
        <v>5.5660410716894801E-2</v>
      </c>
      <c r="H181" s="17">
        <v>3.3118086204899998E-2</v>
      </c>
      <c r="I181" s="17">
        <v>4.4862842361609798E-2</v>
      </c>
      <c r="J181" s="17">
        <v>1.5384273867723499E-2</v>
      </c>
      <c r="K181" s="17">
        <v>1.4515475669713E-2</v>
      </c>
      <c r="L181" s="17">
        <v>8.8235314844193908E-3</v>
      </c>
      <c r="M181" s="17"/>
      <c r="N181" s="17">
        <v>6.1735540204916499E-2</v>
      </c>
      <c r="O181" s="17">
        <v>1.53729571129798E-2</v>
      </c>
      <c r="P181" s="17">
        <v>3.4552874639678398E-2</v>
      </c>
      <c r="Q181" s="17">
        <v>2.76686778173659E-2</v>
      </c>
      <c r="R181" s="17">
        <v>2.8452832887668599E-2</v>
      </c>
      <c r="S181" s="17">
        <v>3.0962758196863401E-2</v>
      </c>
      <c r="T181" s="17">
        <v>2.4561004528995799E-2</v>
      </c>
      <c r="U181" s="17">
        <v>2.0586121580967599E-2</v>
      </c>
      <c r="V181" s="17">
        <v>1.6990313794093801E-2</v>
      </c>
      <c r="W181" s="17">
        <v>2.1477304452104998E-2</v>
      </c>
      <c r="X181" s="17">
        <v>0</v>
      </c>
      <c r="Y181" s="17">
        <v>9.8093734231628604E-3</v>
      </c>
      <c r="Z181" s="17"/>
      <c r="AA181" s="17">
        <v>2.00539783825937E-2</v>
      </c>
      <c r="AB181" s="17">
        <v>3.5546072190232002E-2</v>
      </c>
      <c r="AC181" s="17">
        <v>2.9713368234091601E-2</v>
      </c>
      <c r="AD181" s="17">
        <v>2.5692989302787399E-2</v>
      </c>
      <c r="AE181" s="17"/>
      <c r="AF181" s="17">
        <v>5.3401833519516197E-2</v>
      </c>
      <c r="AG181" s="17">
        <v>1.66665046603547E-2</v>
      </c>
      <c r="AH181" s="17">
        <v>2.3192922802850201E-2</v>
      </c>
      <c r="AI181" s="17">
        <v>2.29438644541257E-2</v>
      </c>
      <c r="AJ181" s="17">
        <v>2.19724298978143E-2</v>
      </c>
      <c r="AK181" s="17">
        <v>1.45346073537051E-2</v>
      </c>
      <c r="AL181" s="17"/>
      <c r="AM181" s="17">
        <v>2.2677391818654399E-2</v>
      </c>
      <c r="AN181" s="17">
        <v>4.4058057371727001E-2</v>
      </c>
      <c r="AO181" s="17">
        <v>3.0025851941312E-2</v>
      </c>
      <c r="AP181" s="17">
        <v>0</v>
      </c>
      <c r="AQ181" s="17">
        <v>1.4578035656798299E-2</v>
      </c>
      <c r="AR181" s="17"/>
      <c r="AS181" s="17">
        <v>2.4765206233167601E-2</v>
      </c>
      <c r="AT181" s="17">
        <v>2.9610205277025101E-2</v>
      </c>
      <c r="AU181" s="17">
        <v>3.07804351795396E-2</v>
      </c>
      <c r="AV181" s="17"/>
      <c r="AW181" s="17">
        <v>2.7204074295054E-2</v>
      </c>
      <c r="AX181" s="17">
        <v>2.7304993843101401E-2</v>
      </c>
      <c r="AY181" s="17">
        <v>2.4923967919214099E-2</v>
      </c>
      <c r="AZ181" s="17">
        <v>4.0119376771679399E-2</v>
      </c>
      <c r="BA181" s="17">
        <v>2.1829753978677102E-2</v>
      </c>
      <c r="BB181" s="17"/>
      <c r="BC181" s="17">
        <v>1.7154453526143799E-2</v>
      </c>
      <c r="BD181" s="17">
        <v>3.2665644630363699E-2</v>
      </c>
      <c r="BE181" s="17" t="s">
        <v>101</v>
      </c>
      <c r="BF181" s="17">
        <v>3.0591987044746399E-2</v>
      </c>
      <c r="BG181" s="17">
        <v>3.5711418551422999E-2</v>
      </c>
      <c r="BH181" s="17">
        <v>4.2365356548697101E-2</v>
      </c>
      <c r="BI181" s="17">
        <v>1.5645206647013101E-2</v>
      </c>
      <c r="BJ181" s="17"/>
      <c r="BK181" s="17">
        <v>4.5511919013533901E-2</v>
      </c>
      <c r="BL181" s="17">
        <v>3.1935150486076598E-2</v>
      </c>
      <c r="BM181" s="17">
        <v>2.78541282927251E-2</v>
      </c>
      <c r="BN181" s="17">
        <v>2.5733970035935701E-2</v>
      </c>
      <c r="BO181" s="17">
        <v>2.4270918471035598E-2</v>
      </c>
      <c r="BP181" s="17">
        <v>2.1721134831850699E-2</v>
      </c>
      <c r="BQ181" s="17">
        <v>5.1433656683752299E-2</v>
      </c>
      <c r="BR181" s="17">
        <v>2.1724487898859699E-2</v>
      </c>
      <c r="BS181" s="17"/>
      <c r="BT181" s="17">
        <v>2.8705101297252001E-2</v>
      </c>
      <c r="BU181" s="17">
        <v>7.7206130501144103E-3</v>
      </c>
      <c r="BV181" s="17">
        <v>3.8359221496525701E-2</v>
      </c>
      <c r="BW181" s="17"/>
      <c r="BX181" s="17">
        <v>4.6180752198898903E-2</v>
      </c>
      <c r="BY181" s="17">
        <v>2.50744815802489E-2</v>
      </c>
      <c r="BZ181" s="17"/>
      <c r="CA181" s="17">
        <v>0</v>
      </c>
      <c r="CB181" s="17">
        <v>2.8272152043187102E-2</v>
      </c>
      <c r="CC181" s="17">
        <v>3.37738351975896E-2</v>
      </c>
      <c r="CD181" s="17">
        <v>4.4364111846012001E-2</v>
      </c>
      <c r="CE181" s="17">
        <v>3.4471923589685503E-2</v>
      </c>
    </row>
    <row r="182" spans="2:83" x14ac:dyDescent="0.35">
      <c r="B182" t="s">
        <v>177</v>
      </c>
      <c r="C182" s="17">
        <v>1.19518683591917E-2</v>
      </c>
      <c r="D182" s="17">
        <v>1.17867575393011E-2</v>
      </c>
      <c r="E182" s="17">
        <v>1.2219075807905299E-2</v>
      </c>
      <c r="F182" s="17"/>
      <c r="G182" s="17">
        <v>2.51162476459247E-2</v>
      </c>
      <c r="H182" s="17">
        <v>4.2159691149040402E-3</v>
      </c>
      <c r="I182" s="17">
        <v>1.9336447921099401E-2</v>
      </c>
      <c r="J182" s="17">
        <v>8.3678162277935498E-3</v>
      </c>
      <c r="K182" s="17">
        <v>1.46913072622239E-2</v>
      </c>
      <c r="L182" s="17">
        <v>4.5685548295395402E-3</v>
      </c>
      <c r="M182" s="17"/>
      <c r="N182" s="17">
        <v>9.7558978831553105E-3</v>
      </c>
      <c r="O182" s="17">
        <v>0</v>
      </c>
      <c r="P182" s="17">
        <v>0</v>
      </c>
      <c r="Q182" s="17">
        <v>2.8170767306592199E-2</v>
      </c>
      <c r="R182" s="17">
        <v>6.5033691149398399E-3</v>
      </c>
      <c r="S182" s="17">
        <v>6.9442987272734704E-3</v>
      </c>
      <c r="T182" s="17">
        <v>2.5897289843717301E-2</v>
      </c>
      <c r="U182" s="17">
        <v>2.2465512075467299E-2</v>
      </c>
      <c r="V182" s="17">
        <v>4.7192660277444497E-3</v>
      </c>
      <c r="W182" s="17">
        <v>1.5403346817690899E-2</v>
      </c>
      <c r="X182" s="17">
        <v>1.8063182843125601E-2</v>
      </c>
      <c r="Y182" s="17">
        <v>4.0008354141371702E-2</v>
      </c>
      <c r="Z182" s="17"/>
      <c r="AA182" s="17">
        <v>7.2304733034337602E-3</v>
      </c>
      <c r="AB182" s="17">
        <v>1.49522886581386E-2</v>
      </c>
      <c r="AC182" s="17">
        <v>1.3313192809582999E-2</v>
      </c>
      <c r="AD182" s="17">
        <v>1.0916807741630299E-2</v>
      </c>
      <c r="AE182" s="17"/>
      <c r="AF182" s="17">
        <v>8.8493781408524805E-3</v>
      </c>
      <c r="AG182" s="17">
        <v>1.18962644575995E-2</v>
      </c>
      <c r="AH182" s="17">
        <v>0</v>
      </c>
      <c r="AI182" s="17">
        <v>1.7936689607485901E-2</v>
      </c>
      <c r="AJ182" s="17">
        <v>2.4779471049180501E-2</v>
      </c>
      <c r="AK182" s="17">
        <v>0</v>
      </c>
      <c r="AL182" s="17"/>
      <c r="AM182" s="17">
        <v>7.3465139787850303E-3</v>
      </c>
      <c r="AN182" s="17">
        <v>7.0749228381854004E-3</v>
      </c>
      <c r="AO182" s="17">
        <v>2.0377413673938902E-2</v>
      </c>
      <c r="AP182" s="17">
        <v>0</v>
      </c>
      <c r="AQ182" s="17">
        <v>3.4130117662178702E-2</v>
      </c>
      <c r="AR182" s="17"/>
      <c r="AS182" s="17">
        <v>3.3163050703260001E-3</v>
      </c>
      <c r="AT182" s="17">
        <v>8.9634708899825593E-3</v>
      </c>
      <c r="AU182" s="17">
        <v>6.5237416436140297E-3</v>
      </c>
      <c r="AV182" s="17"/>
      <c r="AW182" s="17">
        <v>1.8557652814988199E-2</v>
      </c>
      <c r="AX182" s="17">
        <v>1.4739589060813E-2</v>
      </c>
      <c r="AY182" s="17">
        <v>4.88789614115574E-3</v>
      </c>
      <c r="AZ182" s="17">
        <v>4.6955993383854203E-3</v>
      </c>
      <c r="BA182" s="17">
        <v>1.5802944577089899E-2</v>
      </c>
      <c r="BB182" s="17"/>
      <c r="BC182" s="17">
        <v>8.3670417014484293E-3</v>
      </c>
      <c r="BD182" s="17">
        <v>1.29134727721004E-2</v>
      </c>
      <c r="BE182" s="17" t="s">
        <v>101</v>
      </c>
      <c r="BF182" s="17">
        <v>1.65735432907285E-2</v>
      </c>
      <c r="BG182" s="17">
        <v>2.1972024731551298E-2</v>
      </c>
      <c r="BH182" s="17">
        <v>1.1035845646287399E-2</v>
      </c>
      <c r="BI182" s="17">
        <v>0</v>
      </c>
      <c r="BJ182" s="17"/>
      <c r="BK182" s="17">
        <v>2.3670435487978699E-2</v>
      </c>
      <c r="BL182" s="17">
        <v>9.2172664782348805E-3</v>
      </c>
      <c r="BM182" s="17">
        <v>1.12492248859345E-2</v>
      </c>
      <c r="BN182" s="17">
        <v>1.47063687146495E-2</v>
      </c>
      <c r="BO182" s="17">
        <v>1.0477171100298201E-2</v>
      </c>
      <c r="BP182" s="17">
        <v>1.72900388534654E-2</v>
      </c>
      <c r="BQ182" s="17">
        <v>1.0905878304119499E-2</v>
      </c>
      <c r="BR182" s="17">
        <v>0</v>
      </c>
      <c r="BS182" s="17"/>
      <c r="BT182" s="17">
        <v>9.3157239975968694E-3</v>
      </c>
      <c r="BU182" s="17">
        <v>9.8020172835918806E-3</v>
      </c>
      <c r="BV182" s="17">
        <v>1.5406054287016699E-2</v>
      </c>
      <c r="BW182" s="17"/>
      <c r="BX182" s="17">
        <v>1.7586216017907101E-2</v>
      </c>
      <c r="BY182" s="17">
        <v>1.3301920805253799E-2</v>
      </c>
      <c r="BZ182" s="17"/>
      <c r="CA182" s="17">
        <v>9.6760547757523893E-3</v>
      </c>
      <c r="CB182" s="17">
        <v>1.31975516489051E-2</v>
      </c>
      <c r="CC182" s="17">
        <v>1.39857629398123E-2</v>
      </c>
      <c r="CD182" s="17">
        <v>9.5250254722830593E-3</v>
      </c>
      <c r="CE182" s="17">
        <v>1.7479398273322701E-2</v>
      </c>
    </row>
    <row r="183" spans="2:83" x14ac:dyDescent="0.35">
      <c r="B183" t="s">
        <v>113</v>
      </c>
      <c r="C183" s="17">
        <v>4.0464156216981698E-2</v>
      </c>
      <c r="D183" s="17">
        <v>3.5152893016736401E-2</v>
      </c>
      <c r="E183" s="17">
        <v>4.6005322757946901E-2</v>
      </c>
      <c r="F183" s="17"/>
      <c r="G183" s="17">
        <v>3.6759346871058897E-2</v>
      </c>
      <c r="H183" s="17">
        <v>4.33819039373727E-2</v>
      </c>
      <c r="I183" s="17">
        <v>3.0574220002201499E-2</v>
      </c>
      <c r="J183" s="17">
        <v>5.8737678804018402E-2</v>
      </c>
      <c r="K183" s="17">
        <v>5.0799428611286501E-2</v>
      </c>
      <c r="L183" s="17">
        <v>2.6889887856200199E-2</v>
      </c>
      <c r="M183" s="17"/>
      <c r="N183" s="17">
        <v>3.1034515654188102E-2</v>
      </c>
      <c r="O183" s="17">
        <v>4.7864723833928098E-2</v>
      </c>
      <c r="P183" s="17">
        <v>3.8675166799341597E-2</v>
      </c>
      <c r="Q183" s="17">
        <v>2.4416546789790598E-2</v>
      </c>
      <c r="R183" s="17">
        <v>6.10496122599304E-2</v>
      </c>
      <c r="S183" s="17">
        <v>4.5510260738225998E-2</v>
      </c>
      <c r="T183" s="17">
        <v>5.2374517844955198E-2</v>
      </c>
      <c r="U183" s="17">
        <v>9.50249614070766E-3</v>
      </c>
      <c r="V183" s="17">
        <v>3.7718884615192502E-2</v>
      </c>
      <c r="W183" s="17">
        <v>3.8338756411254199E-2</v>
      </c>
      <c r="X183" s="17">
        <v>6.1911232974721599E-2</v>
      </c>
      <c r="Y183" s="17">
        <v>3.18271034383295E-2</v>
      </c>
      <c r="Z183" s="17"/>
      <c r="AA183" s="17">
        <v>2.1727109968938899E-2</v>
      </c>
      <c r="AB183" s="17">
        <v>3.8068631186785599E-2</v>
      </c>
      <c r="AC183" s="17">
        <v>4.2355347745012102E-2</v>
      </c>
      <c r="AD183" s="17">
        <v>5.9873379247073699E-2</v>
      </c>
      <c r="AE183" s="17"/>
      <c r="AF183" s="17">
        <v>3.2641782458783603E-2</v>
      </c>
      <c r="AG183" s="17">
        <v>4.0691120485350799E-2</v>
      </c>
      <c r="AH183" s="17">
        <v>4.0035648922972497E-2</v>
      </c>
      <c r="AI183" s="17">
        <v>5.6710340321911502E-2</v>
      </c>
      <c r="AJ183" s="17">
        <v>4.3410064884308201E-2</v>
      </c>
      <c r="AK183" s="17">
        <v>0</v>
      </c>
      <c r="AL183" s="17"/>
      <c r="AM183" s="17">
        <v>3.36443781488137E-2</v>
      </c>
      <c r="AN183" s="17">
        <v>3.5477232844475799E-2</v>
      </c>
      <c r="AO183" s="17">
        <v>3.62291545597027E-2</v>
      </c>
      <c r="AP183" s="17">
        <v>0</v>
      </c>
      <c r="AQ183" s="17">
        <v>8.35874136828402E-2</v>
      </c>
      <c r="AR183" s="17"/>
      <c r="AS183" s="17">
        <v>3.0372842093054998E-2</v>
      </c>
      <c r="AT183" s="17">
        <v>2.6197375601694599E-2</v>
      </c>
      <c r="AU183" s="17">
        <v>4.9114277486444799E-2</v>
      </c>
      <c r="AV183" s="17"/>
      <c r="AW183" s="17">
        <v>6.0165054356054098E-2</v>
      </c>
      <c r="AX183" s="17">
        <v>4.3205059383455202E-2</v>
      </c>
      <c r="AY183" s="17">
        <v>2.4555803224367501E-2</v>
      </c>
      <c r="AZ183" s="17">
        <v>2.02911468751934E-2</v>
      </c>
      <c r="BA183" s="17">
        <v>4.9984004535132499E-2</v>
      </c>
      <c r="BB183" s="17"/>
      <c r="BC183" s="17">
        <v>3.2080767007764202E-2</v>
      </c>
      <c r="BD183" s="17">
        <v>2.7644627437921801E-2</v>
      </c>
      <c r="BE183" s="17" t="s">
        <v>101</v>
      </c>
      <c r="BF183" s="17">
        <v>6.6543854403999403E-2</v>
      </c>
      <c r="BG183" s="17">
        <v>8.3179940778647696E-2</v>
      </c>
      <c r="BH183" s="17">
        <v>4.3948794149011698E-2</v>
      </c>
      <c r="BI183" s="17">
        <v>4.3481825676833098E-2</v>
      </c>
      <c r="BJ183" s="17"/>
      <c r="BK183" s="17">
        <v>8.8580425721776504E-2</v>
      </c>
      <c r="BL183" s="17">
        <v>5.5671451988935999E-2</v>
      </c>
      <c r="BM183" s="17">
        <v>5.3233981620054598E-2</v>
      </c>
      <c r="BN183" s="17">
        <v>3.5358486467517401E-2</v>
      </c>
      <c r="BO183" s="17">
        <v>1.33394810237979E-2</v>
      </c>
      <c r="BP183" s="17">
        <v>1.18086687017391E-2</v>
      </c>
      <c r="BQ183" s="17">
        <v>3.07080722405902E-2</v>
      </c>
      <c r="BR183" s="17">
        <v>1.27689546361209E-2</v>
      </c>
      <c r="BS183" s="17"/>
      <c r="BT183" s="17">
        <v>2.5207261506201499E-2</v>
      </c>
      <c r="BU183" s="17">
        <v>4.4169882955729899E-2</v>
      </c>
      <c r="BV183" s="17">
        <v>4.9800110010119997E-2</v>
      </c>
      <c r="BW183" s="17"/>
      <c r="BX183" s="17">
        <v>1.9424877466165998E-2</v>
      </c>
      <c r="BY183" s="17">
        <v>4.3308829645517903E-2</v>
      </c>
      <c r="BZ183" s="17"/>
      <c r="CA183" s="17">
        <v>0</v>
      </c>
      <c r="CB183" s="17">
        <v>1.0924058842504801E-2</v>
      </c>
      <c r="CC183" s="17">
        <v>3.7471647139374099E-2</v>
      </c>
      <c r="CD183" s="17">
        <v>3.43517439408021E-2</v>
      </c>
      <c r="CE183" s="17">
        <v>5.9353645263370398E-2</v>
      </c>
    </row>
    <row r="184" spans="2:83" x14ac:dyDescent="0.35">
      <c r="B184" t="s">
        <v>178</v>
      </c>
      <c r="C184" s="17">
        <v>0.73840252114435301</v>
      </c>
      <c r="D184" s="17">
        <v>0.73159193714155801</v>
      </c>
      <c r="E184" s="17">
        <v>0.74666311917155503</v>
      </c>
      <c r="F184" s="17"/>
      <c r="G184" s="17">
        <v>0.61947918757134701</v>
      </c>
      <c r="H184" s="17">
        <v>0.74191533060438097</v>
      </c>
      <c r="I184" s="17">
        <v>0.68009898940081104</v>
      </c>
      <c r="J184" s="17">
        <v>0.74408733566065199</v>
      </c>
      <c r="K184" s="17">
        <v>0.74471125983560704</v>
      </c>
      <c r="L184" s="17">
        <v>0.85331240340845005</v>
      </c>
      <c r="M184" s="17"/>
      <c r="N184" s="17">
        <v>0.75831796715786004</v>
      </c>
      <c r="O184" s="17">
        <v>0.72715683637305595</v>
      </c>
      <c r="P184" s="17">
        <v>0.79067078534909396</v>
      </c>
      <c r="Q184" s="17">
        <v>0.76290855883299702</v>
      </c>
      <c r="R184" s="17">
        <v>0.68166124670505801</v>
      </c>
      <c r="S184" s="17">
        <v>0.68917542352066097</v>
      </c>
      <c r="T184" s="17">
        <v>0.70520847061971303</v>
      </c>
      <c r="U184" s="17">
        <v>0.72437528679040597</v>
      </c>
      <c r="V184" s="17">
        <v>0.75086848750323798</v>
      </c>
      <c r="W184" s="17">
        <v>0.77454304865053103</v>
      </c>
      <c r="X184" s="17">
        <v>0.73809468079609797</v>
      </c>
      <c r="Y184" s="17">
        <v>0.71493420818963305</v>
      </c>
      <c r="Z184" s="17"/>
      <c r="AA184" s="17">
        <v>0.789928595161277</v>
      </c>
      <c r="AB184" s="17">
        <v>0.73859376007381705</v>
      </c>
      <c r="AC184" s="17">
        <v>0.72967075852400698</v>
      </c>
      <c r="AD184" s="17">
        <v>0.69396138596942003</v>
      </c>
      <c r="AE184" s="17"/>
      <c r="AF184" s="17">
        <v>0.71294467434485498</v>
      </c>
      <c r="AG184" s="17">
        <v>0.77052547858752696</v>
      </c>
      <c r="AH184" s="17">
        <v>0.70944621217744797</v>
      </c>
      <c r="AI184" s="17">
        <v>0.70473716021602495</v>
      </c>
      <c r="AJ184" s="17">
        <v>0.76801373087478597</v>
      </c>
      <c r="AK184" s="17">
        <v>0.80533008236066095</v>
      </c>
      <c r="AL184" s="17"/>
      <c r="AM184" s="17">
        <v>0.77439384384085197</v>
      </c>
      <c r="AN184" s="17">
        <v>0.74139079053476198</v>
      </c>
      <c r="AO184" s="17">
        <v>0.76081407514211696</v>
      </c>
      <c r="AP184" s="17">
        <v>0.89983188635937195</v>
      </c>
      <c r="AQ184" s="17">
        <v>0.63423283490876203</v>
      </c>
      <c r="AR184" s="17"/>
      <c r="AS184" s="17">
        <v>0.76889273755349097</v>
      </c>
      <c r="AT184" s="17">
        <v>0.76931747660634198</v>
      </c>
      <c r="AU184" s="17">
        <v>0.73140292258120498</v>
      </c>
      <c r="AV184" s="17"/>
      <c r="AW184" s="17">
        <v>0.67650233814403704</v>
      </c>
      <c r="AX184" s="17">
        <v>0.72558996373592</v>
      </c>
      <c r="AY184" s="17">
        <v>0.79071722198526495</v>
      </c>
      <c r="AZ184" s="17">
        <v>0.77203149897310397</v>
      </c>
      <c r="BA184" s="17">
        <v>0.77042062076180295</v>
      </c>
      <c r="BB184" s="17"/>
      <c r="BC184" s="17">
        <v>0.81610076962382005</v>
      </c>
      <c r="BD184" s="17">
        <v>0.73295036557502002</v>
      </c>
      <c r="BE184" s="17" t="s">
        <v>101</v>
      </c>
      <c r="BF184" s="17">
        <v>0.64671679109031299</v>
      </c>
      <c r="BG184" s="17">
        <v>0.60656092818005602</v>
      </c>
      <c r="BH184" s="17">
        <v>0.66801649072723501</v>
      </c>
      <c r="BI184" s="17">
        <v>0.67980201970796905</v>
      </c>
      <c r="BJ184" s="17"/>
      <c r="BK184" s="17">
        <v>0.71921937975337402</v>
      </c>
      <c r="BL184" s="17">
        <v>0.72171519359022795</v>
      </c>
      <c r="BM184" s="17">
        <v>0.71025901398798297</v>
      </c>
      <c r="BN184" s="17">
        <v>0.72438252818832405</v>
      </c>
      <c r="BO184" s="17">
        <v>0.76530122020345503</v>
      </c>
      <c r="BP184" s="17">
        <v>0.80615720766473298</v>
      </c>
      <c r="BQ184" s="17">
        <v>0.786720526364591</v>
      </c>
      <c r="BR184" s="17">
        <v>0.76384892511732205</v>
      </c>
      <c r="BS184" s="17"/>
      <c r="BT184" s="17">
        <v>0.76771928729419903</v>
      </c>
      <c r="BU184" s="17">
        <v>0.79117908320916996</v>
      </c>
      <c r="BV184" s="17">
        <v>0.68166666450815205</v>
      </c>
      <c r="BW184" s="17"/>
      <c r="BX184" s="17">
        <v>0.72161137240187601</v>
      </c>
      <c r="BY184" s="17">
        <v>0.71918058675514296</v>
      </c>
      <c r="BZ184" s="17"/>
      <c r="CA184" s="17">
        <v>0.83522459666986903</v>
      </c>
      <c r="CB184" s="17">
        <v>0.76832334050432705</v>
      </c>
      <c r="CC184" s="17">
        <v>0.69915516674307499</v>
      </c>
      <c r="CD184" s="17">
        <v>0.72528182149208498</v>
      </c>
      <c r="CE184" s="17">
        <v>0.65866256445038396</v>
      </c>
    </row>
    <row r="185" spans="2:83" x14ac:dyDescent="0.35">
      <c r="B185" t="s">
        <v>179</v>
      </c>
      <c r="C185" s="17">
        <v>3.9514241796634299E-2</v>
      </c>
      <c r="D185" s="17">
        <v>4.8226530498738297E-2</v>
      </c>
      <c r="E185" s="17">
        <v>3.1365003773476598E-2</v>
      </c>
      <c r="F185" s="17"/>
      <c r="G185" s="17">
        <v>8.0776658362819498E-2</v>
      </c>
      <c r="H185" s="17">
        <v>3.7334055319804001E-2</v>
      </c>
      <c r="I185" s="17">
        <v>6.4199290282709195E-2</v>
      </c>
      <c r="J185" s="17">
        <v>2.3752090095517101E-2</v>
      </c>
      <c r="K185" s="17">
        <v>2.9206782931936799E-2</v>
      </c>
      <c r="L185" s="17">
        <v>1.33920863139589E-2</v>
      </c>
      <c r="M185" s="17"/>
      <c r="N185" s="17">
        <v>7.1491438088071804E-2</v>
      </c>
      <c r="O185" s="17">
        <v>1.53729571129798E-2</v>
      </c>
      <c r="P185" s="17">
        <v>3.4552874639678398E-2</v>
      </c>
      <c r="Q185" s="17">
        <v>5.5839445123958199E-2</v>
      </c>
      <c r="R185" s="17">
        <v>3.4956202002608398E-2</v>
      </c>
      <c r="S185" s="17">
        <v>3.7907056924136803E-2</v>
      </c>
      <c r="T185" s="17">
        <v>5.0458294372713097E-2</v>
      </c>
      <c r="U185" s="17">
        <v>4.3051633656434801E-2</v>
      </c>
      <c r="V185" s="17">
        <v>2.1709579821838298E-2</v>
      </c>
      <c r="W185" s="17">
        <v>3.6880651269795901E-2</v>
      </c>
      <c r="X185" s="17">
        <v>1.8063182843125601E-2</v>
      </c>
      <c r="Y185" s="17">
        <v>4.9817727564534502E-2</v>
      </c>
      <c r="Z185" s="17"/>
      <c r="AA185" s="17">
        <v>2.72844516860275E-2</v>
      </c>
      <c r="AB185" s="17">
        <v>5.0498360848370602E-2</v>
      </c>
      <c r="AC185" s="17">
        <v>4.3026561043674597E-2</v>
      </c>
      <c r="AD185" s="17">
        <v>3.6609797044417698E-2</v>
      </c>
      <c r="AE185" s="17"/>
      <c r="AF185" s="17">
        <v>6.2251211660368698E-2</v>
      </c>
      <c r="AG185" s="17">
        <v>2.85627691179542E-2</v>
      </c>
      <c r="AH185" s="17">
        <v>2.3192922802850201E-2</v>
      </c>
      <c r="AI185" s="17">
        <v>4.0880554061611597E-2</v>
      </c>
      <c r="AJ185" s="17">
        <v>4.6751900946994898E-2</v>
      </c>
      <c r="AK185" s="17">
        <v>1.45346073537051E-2</v>
      </c>
      <c r="AL185" s="17"/>
      <c r="AM185" s="17">
        <v>3.0023905797439399E-2</v>
      </c>
      <c r="AN185" s="17">
        <v>5.1132980209912401E-2</v>
      </c>
      <c r="AO185" s="17">
        <v>5.0403265615250901E-2</v>
      </c>
      <c r="AP185" s="17">
        <v>0</v>
      </c>
      <c r="AQ185" s="17">
        <v>4.8708153318977002E-2</v>
      </c>
      <c r="AR185" s="17"/>
      <c r="AS185" s="17">
        <v>2.8081511303493598E-2</v>
      </c>
      <c r="AT185" s="17">
        <v>3.8573676167007701E-2</v>
      </c>
      <c r="AU185" s="17">
        <v>3.7304176823153699E-2</v>
      </c>
      <c r="AV185" s="17"/>
      <c r="AW185" s="17">
        <v>4.57617271100422E-2</v>
      </c>
      <c r="AX185" s="17">
        <v>4.2044582903914399E-2</v>
      </c>
      <c r="AY185" s="17">
        <v>2.98118640603699E-2</v>
      </c>
      <c r="AZ185" s="17">
        <v>4.4814976110064797E-2</v>
      </c>
      <c r="BA185" s="17">
        <v>3.7632698555767001E-2</v>
      </c>
      <c r="BB185" s="17"/>
      <c r="BC185" s="17">
        <v>2.5521495227592301E-2</v>
      </c>
      <c r="BD185" s="17">
        <v>4.5579117402464099E-2</v>
      </c>
      <c r="BE185" s="17" t="s">
        <v>101</v>
      </c>
      <c r="BF185" s="17">
        <v>4.7165530335474902E-2</v>
      </c>
      <c r="BG185" s="17">
        <v>5.7683443282974298E-2</v>
      </c>
      <c r="BH185" s="17">
        <v>5.34012021949846E-2</v>
      </c>
      <c r="BI185" s="17">
        <v>1.5645206647013101E-2</v>
      </c>
      <c r="BJ185" s="17"/>
      <c r="BK185" s="17">
        <v>6.9182354501512597E-2</v>
      </c>
      <c r="BL185" s="17">
        <v>4.1152416964311503E-2</v>
      </c>
      <c r="BM185" s="17">
        <v>3.9103353178659601E-2</v>
      </c>
      <c r="BN185" s="17">
        <v>4.0440338750585197E-2</v>
      </c>
      <c r="BO185" s="17">
        <v>3.47480895713339E-2</v>
      </c>
      <c r="BP185" s="17">
        <v>3.9011173685316099E-2</v>
      </c>
      <c r="BQ185" s="17">
        <v>6.23395349878718E-2</v>
      </c>
      <c r="BR185" s="17">
        <v>2.1724487898859699E-2</v>
      </c>
      <c r="BS185" s="17"/>
      <c r="BT185" s="17">
        <v>3.8020825294848903E-2</v>
      </c>
      <c r="BU185" s="17">
        <v>1.75226303337063E-2</v>
      </c>
      <c r="BV185" s="17">
        <v>5.3765275783542399E-2</v>
      </c>
      <c r="BW185" s="17"/>
      <c r="BX185" s="17">
        <v>6.3766968216806094E-2</v>
      </c>
      <c r="BY185" s="17">
        <v>3.8376402385502703E-2</v>
      </c>
      <c r="BZ185" s="17"/>
      <c r="CA185" s="17">
        <v>9.6760547757523893E-3</v>
      </c>
      <c r="CB185" s="17">
        <v>4.14697036920922E-2</v>
      </c>
      <c r="CC185" s="17">
        <v>4.7759598137401903E-2</v>
      </c>
      <c r="CD185" s="17">
        <v>5.3889137318295102E-2</v>
      </c>
      <c r="CE185" s="17">
        <v>5.1951321863008298E-2</v>
      </c>
    </row>
    <row r="186" spans="2:83" x14ac:dyDescent="0.35">
      <c r="B186" t="s">
        <v>140</v>
      </c>
      <c r="C186" s="17">
        <v>0.69888827934771802</v>
      </c>
      <c r="D186" s="17">
        <v>0.68336540664281997</v>
      </c>
      <c r="E186" s="17">
        <v>0.71529811539807897</v>
      </c>
      <c r="F186" s="17"/>
      <c r="G186" s="17">
        <v>0.53870252920852801</v>
      </c>
      <c r="H186" s="17">
        <v>0.70458127528457704</v>
      </c>
      <c r="I186" s="17">
        <v>0.61589969911810105</v>
      </c>
      <c r="J186" s="17">
        <v>0.72033524556513495</v>
      </c>
      <c r="K186" s="17">
        <v>0.71550447690367003</v>
      </c>
      <c r="L186" s="17">
        <v>0.839920317094491</v>
      </c>
      <c r="M186" s="17"/>
      <c r="N186" s="17">
        <v>0.68682652906978903</v>
      </c>
      <c r="O186" s="17">
        <v>0.71178387926007602</v>
      </c>
      <c r="P186" s="17">
        <v>0.75611791070941603</v>
      </c>
      <c r="Q186" s="17">
        <v>0.70706911370903902</v>
      </c>
      <c r="R186" s="17">
        <v>0.64670504470245005</v>
      </c>
      <c r="S186" s="17">
        <v>0.65126836659652398</v>
      </c>
      <c r="T186" s="17">
        <v>0.65475017624700005</v>
      </c>
      <c r="U186" s="17">
        <v>0.68132365313397103</v>
      </c>
      <c r="V186" s="17">
        <v>0.72915890768140001</v>
      </c>
      <c r="W186" s="17">
        <v>0.73766239738073502</v>
      </c>
      <c r="X186" s="17">
        <v>0.72003149795297205</v>
      </c>
      <c r="Y186" s="17">
        <v>0.66511648062509898</v>
      </c>
      <c r="Z186" s="17"/>
      <c r="AA186" s="17">
        <v>0.762644143475249</v>
      </c>
      <c r="AB186" s="17">
        <v>0.68809539922544605</v>
      </c>
      <c r="AC186" s="17">
        <v>0.68664419748033301</v>
      </c>
      <c r="AD186" s="17">
        <v>0.65735158892500201</v>
      </c>
      <c r="AE186" s="17"/>
      <c r="AF186" s="17">
        <v>0.65069346268448602</v>
      </c>
      <c r="AG186" s="17">
        <v>0.74196270946957199</v>
      </c>
      <c r="AH186" s="17">
        <v>0.68625328937459795</v>
      </c>
      <c r="AI186" s="17">
        <v>0.663856606154413</v>
      </c>
      <c r="AJ186" s="17">
        <v>0.72126182992779098</v>
      </c>
      <c r="AK186" s="17">
        <v>0.79079547500695602</v>
      </c>
      <c r="AL186" s="17"/>
      <c r="AM186" s="17">
        <v>0.744369938043413</v>
      </c>
      <c r="AN186" s="17">
        <v>0.69025781032484901</v>
      </c>
      <c r="AO186" s="17">
        <v>0.71041080952686597</v>
      </c>
      <c r="AP186" s="17">
        <v>0.89983188635937195</v>
      </c>
      <c r="AQ186" s="17">
        <v>0.58552468158978499</v>
      </c>
      <c r="AR186" s="17"/>
      <c r="AS186" s="17">
        <v>0.74081122624999796</v>
      </c>
      <c r="AT186" s="17">
        <v>0.73074380043933396</v>
      </c>
      <c r="AU186" s="17">
        <v>0.69409874575805097</v>
      </c>
      <c r="AV186" s="17"/>
      <c r="AW186" s="17">
        <v>0.63074061103399504</v>
      </c>
      <c r="AX186" s="17">
        <v>0.683545380832006</v>
      </c>
      <c r="AY186" s="17">
        <v>0.760905357924895</v>
      </c>
      <c r="AZ186" s="17">
        <v>0.72721652286303895</v>
      </c>
      <c r="BA186" s="17">
        <v>0.73278792220603595</v>
      </c>
      <c r="BB186" s="17"/>
      <c r="BC186" s="17">
        <v>0.79057927439622799</v>
      </c>
      <c r="BD186" s="17">
        <v>0.68737124817255602</v>
      </c>
      <c r="BE186" s="17" t="s">
        <v>101</v>
      </c>
      <c r="BF186" s="17">
        <v>0.599551260754838</v>
      </c>
      <c r="BG186" s="17">
        <v>0.54887748489708199</v>
      </c>
      <c r="BH186" s="17">
        <v>0.61461528853225</v>
      </c>
      <c r="BI186" s="17">
        <v>0.66415681306095598</v>
      </c>
      <c r="BJ186" s="17"/>
      <c r="BK186" s="17">
        <v>0.65003702525186202</v>
      </c>
      <c r="BL186" s="17">
        <v>0.68056277662591702</v>
      </c>
      <c r="BM186" s="17">
        <v>0.67115566080932398</v>
      </c>
      <c r="BN186" s="17">
        <v>0.68394218943773899</v>
      </c>
      <c r="BO186" s="17">
        <v>0.73055313063212102</v>
      </c>
      <c r="BP186" s="17">
        <v>0.76714603397941705</v>
      </c>
      <c r="BQ186" s="17">
        <v>0.72438099137671896</v>
      </c>
      <c r="BR186" s="17">
        <v>0.742124437218462</v>
      </c>
      <c r="BS186" s="17"/>
      <c r="BT186" s="17">
        <v>0.72969846199935096</v>
      </c>
      <c r="BU186" s="17">
        <v>0.77365645287546403</v>
      </c>
      <c r="BV186" s="17">
        <v>0.62790138872460999</v>
      </c>
      <c r="BW186" s="17"/>
      <c r="BX186" s="17">
        <v>0.65784440418506995</v>
      </c>
      <c r="BY186" s="17">
        <v>0.68080418436963996</v>
      </c>
      <c r="BZ186" s="17"/>
      <c r="CA186" s="17">
        <v>0.82554854189411597</v>
      </c>
      <c r="CB186" s="17">
        <v>0.72685363681223403</v>
      </c>
      <c r="CC186" s="17">
        <v>0.65139556860567305</v>
      </c>
      <c r="CD186" s="17">
        <v>0.67139268417379006</v>
      </c>
      <c r="CE186" s="17">
        <v>0.60671124258737497</v>
      </c>
    </row>
    <row r="187" spans="2:83" x14ac:dyDescent="0.35">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row>
    <row r="188" spans="2:83" x14ac:dyDescent="0.35">
      <c r="B188" s="6" t="s">
        <v>192</v>
      </c>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row>
    <row r="189" spans="2:83" x14ac:dyDescent="0.35">
      <c r="B189" s="24" t="s">
        <v>103</v>
      </c>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row>
    <row r="190" spans="2:83" x14ac:dyDescent="0.35">
      <c r="B190" t="s">
        <v>173</v>
      </c>
      <c r="C190" s="17">
        <v>0.28077475136732899</v>
      </c>
      <c r="D190" s="17">
        <v>0.28923717885380801</v>
      </c>
      <c r="E190" s="17">
        <v>0.27413733233797299</v>
      </c>
      <c r="F190" s="17"/>
      <c r="G190" s="17">
        <v>0.287219068439656</v>
      </c>
      <c r="H190" s="17">
        <v>0.37405280876572</v>
      </c>
      <c r="I190" s="17">
        <v>0.26780307661360803</v>
      </c>
      <c r="J190" s="17">
        <v>0.22978908337766901</v>
      </c>
      <c r="K190" s="17">
        <v>0.23309208639770601</v>
      </c>
      <c r="L190" s="17">
        <v>0.28391616856285201</v>
      </c>
      <c r="M190" s="17"/>
      <c r="N190" s="17">
        <v>0.32199393877562299</v>
      </c>
      <c r="O190" s="17">
        <v>0.24166682803672401</v>
      </c>
      <c r="P190" s="17">
        <v>0.330742865062429</v>
      </c>
      <c r="Q190" s="17">
        <v>0.247317464667449</v>
      </c>
      <c r="R190" s="17">
        <v>0.27190559260179997</v>
      </c>
      <c r="S190" s="17">
        <v>0.27628981754181098</v>
      </c>
      <c r="T190" s="17">
        <v>0.27427170170493897</v>
      </c>
      <c r="U190" s="17">
        <v>0.26610314793998802</v>
      </c>
      <c r="V190" s="17">
        <v>0.27610410004462799</v>
      </c>
      <c r="W190" s="17">
        <v>0.27797190452446102</v>
      </c>
      <c r="X190" s="17">
        <v>0.353648723045904</v>
      </c>
      <c r="Y190" s="17">
        <v>0.199067791605641</v>
      </c>
      <c r="Z190" s="17"/>
      <c r="AA190" s="17">
        <v>0.301501677738997</v>
      </c>
      <c r="AB190" s="17">
        <v>0.26058729614697201</v>
      </c>
      <c r="AC190" s="17">
        <v>0.292073366408236</v>
      </c>
      <c r="AD190" s="17">
        <v>0.26949472847238498</v>
      </c>
      <c r="AE190" s="17"/>
      <c r="AF190" s="17">
        <v>0.32379404367209302</v>
      </c>
      <c r="AG190" s="17">
        <v>0.27489225169165699</v>
      </c>
      <c r="AH190" s="17">
        <v>0.28833602440484701</v>
      </c>
      <c r="AI190" s="17">
        <v>0.24638997634545501</v>
      </c>
      <c r="AJ190" s="17">
        <v>0.25149325194028199</v>
      </c>
      <c r="AK190" s="17">
        <v>0.302576815161955</v>
      </c>
      <c r="AL190" s="17"/>
      <c r="AM190" s="17">
        <v>0.25603963881226</v>
      </c>
      <c r="AN190" s="17">
        <v>0.34108299673598103</v>
      </c>
      <c r="AO190" s="17">
        <v>0.27606186000088301</v>
      </c>
      <c r="AP190" s="17">
        <v>0.37797891734701</v>
      </c>
      <c r="AQ190" s="17">
        <v>0.19057873369241901</v>
      </c>
      <c r="AR190" s="17"/>
      <c r="AS190" s="17">
        <v>0.25090051221533399</v>
      </c>
      <c r="AT190" s="17">
        <v>0.35034326198336202</v>
      </c>
      <c r="AU190" s="17">
        <v>0.28137095569092702</v>
      </c>
      <c r="AV190" s="17"/>
      <c r="AW190" s="17">
        <v>0.26981606309191603</v>
      </c>
      <c r="AX190" s="17">
        <v>0.25791293650631297</v>
      </c>
      <c r="AY190" s="17">
        <v>0.28515379689807702</v>
      </c>
      <c r="AZ190" s="17">
        <v>0.29867183015541998</v>
      </c>
      <c r="BA190" s="17">
        <v>0.52444743206456301</v>
      </c>
      <c r="BB190" s="17"/>
      <c r="BC190" s="17">
        <v>0.28666891798475302</v>
      </c>
      <c r="BD190" s="17">
        <v>0.25550866112376702</v>
      </c>
      <c r="BE190" s="17" t="s">
        <v>101</v>
      </c>
      <c r="BF190" s="17">
        <v>0.34393892560116002</v>
      </c>
      <c r="BG190" s="17">
        <v>0.236855495537109</v>
      </c>
      <c r="BH190" s="17">
        <v>0.29854533777099201</v>
      </c>
      <c r="BI190" s="17">
        <v>0.27982456058306099</v>
      </c>
      <c r="BJ190" s="17"/>
      <c r="BK190" s="17">
        <v>0.32546169933230201</v>
      </c>
      <c r="BL190" s="17">
        <v>0.298442887483854</v>
      </c>
      <c r="BM190" s="17">
        <v>0.260839588754261</v>
      </c>
      <c r="BN190" s="17">
        <v>0.26433899204921801</v>
      </c>
      <c r="BO190" s="17">
        <v>0.28943097070499302</v>
      </c>
      <c r="BP190" s="17">
        <v>0.30096893826126397</v>
      </c>
      <c r="BQ190" s="17">
        <v>0.30133536500254299</v>
      </c>
      <c r="BR190" s="17">
        <v>0.31830031965929001</v>
      </c>
      <c r="BS190" s="17"/>
      <c r="BT190" s="17">
        <v>0.29664620626652999</v>
      </c>
      <c r="BU190" s="17">
        <v>0.27412103744192301</v>
      </c>
      <c r="BV190" s="17">
        <v>0.27273401968491001</v>
      </c>
      <c r="BW190" s="17"/>
      <c r="BX190" s="17">
        <v>0.30780685399594698</v>
      </c>
      <c r="BY190" s="17">
        <v>0.257992703319045</v>
      </c>
      <c r="BZ190" s="17"/>
      <c r="CA190" s="17">
        <v>0.471506828492741</v>
      </c>
      <c r="CB190" s="17">
        <v>0.28673972036314599</v>
      </c>
      <c r="CC190" s="17">
        <v>0.225986270156709</v>
      </c>
      <c r="CD190" s="17">
        <v>0.27208327256017101</v>
      </c>
      <c r="CE190" s="17">
        <v>0.25238698018243899</v>
      </c>
    </row>
    <row r="191" spans="2:83" x14ac:dyDescent="0.35">
      <c r="B191" t="s">
        <v>174</v>
      </c>
      <c r="C191" s="17">
        <v>0.49289015008343301</v>
      </c>
      <c r="D191" s="17">
        <v>0.466112974171214</v>
      </c>
      <c r="E191" s="17">
        <v>0.51622175786449598</v>
      </c>
      <c r="F191" s="17"/>
      <c r="G191" s="17">
        <v>0.44638840940283198</v>
      </c>
      <c r="H191" s="17">
        <v>0.42461969962951401</v>
      </c>
      <c r="I191" s="17">
        <v>0.52783808065606896</v>
      </c>
      <c r="J191" s="17">
        <v>0.51541215696198595</v>
      </c>
      <c r="K191" s="17">
        <v>0.50868742685906398</v>
      </c>
      <c r="L191" s="17">
        <v>0.52253565055241502</v>
      </c>
      <c r="M191" s="17"/>
      <c r="N191" s="17">
        <v>0.44053832911257801</v>
      </c>
      <c r="O191" s="17">
        <v>0.53686986549435201</v>
      </c>
      <c r="P191" s="17">
        <v>0.488073420193672</v>
      </c>
      <c r="Q191" s="17">
        <v>0.51521960491249397</v>
      </c>
      <c r="R191" s="17">
        <v>0.46214620284367902</v>
      </c>
      <c r="S191" s="17">
        <v>0.49093874067456</v>
      </c>
      <c r="T191" s="17">
        <v>0.50794573011517596</v>
      </c>
      <c r="U191" s="17">
        <v>0.48417290604260099</v>
      </c>
      <c r="V191" s="17">
        <v>0.50580118277716102</v>
      </c>
      <c r="W191" s="17">
        <v>0.50370989806815802</v>
      </c>
      <c r="X191" s="17">
        <v>0.42028198331074601</v>
      </c>
      <c r="Y191" s="17">
        <v>0.58382129792120896</v>
      </c>
      <c r="Z191" s="17"/>
      <c r="AA191" s="17">
        <v>0.50234546707848204</v>
      </c>
      <c r="AB191" s="17">
        <v>0.51805142504885104</v>
      </c>
      <c r="AC191" s="17">
        <v>0.49727463628561103</v>
      </c>
      <c r="AD191" s="17">
        <v>0.45658467270435998</v>
      </c>
      <c r="AE191" s="17"/>
      <c r="AF191" s="17">
        <v>0.45019878314119399</v>
      </c>
      <c r="AG191" s="17">
        <v>0.510042321510084</v>
      </c>
      <c r="AH191" s="17">
        <v>0.49270687447364397</v>
      </c>
      <c r="AI191" s="17">
        <v>0.49913416943280797</v>
      </c>
      <c r="AJ191" s="17">
        <v>0.52500248710938402</v>
      </c>
      <c r="AK191" s="17">
        <v>0.48463415946721</v>
      </c>
      <c r="AL191" s="17"/>
      <c r="AM191" s="17">
        <v>0.52943142798794196</v>
      </c>
      <c r="AN191" s="17">
        <v>0.434998600449579</v>
      </c>
      <c r="AO191" s="17">
        <v>0.52388086284124902</v>
      </c>
      <c r="AP191" s="17">
        <v>0.46558854838812902</v>
      </c>
      <c r="AQ191" s="17">
        <v>0.486320967324677</v>
      </c>
      <c r="AR191" s="17"/>
      <c r="AS191" s="17">
        <v>0.53279201131487897</v>
      </c>
      <c r="AT191" s="17">
        <v>0.433720500003968</v>
      </c>
      <c r="AU191" s="17">
        <v>0.52622657468054401</v>
      </c>
      <c r="AV191" s="17"/>
      <c r="AW191" s="17">
        <v>0.46523418168530101</v>
      </c>
      <c r="AX191" s="17">
        <v>0.50239151838374296</v>
      </c>
      <c r="AY191" s="17">
        <v>0.50759497382740504</v>
      </c>
      <c r="AZ191" s="17">
        <v>0.52679125305999597</v>
      </c>
      <c r="BA191" s="17">
        <v>0.302808570268913</v>
      </c>
      <c r="BB191" s="17"/>
      <c r="BC191" s="17">
        <v>0.50316117159034301</v>
      </c>
      <c r="BD191" s="17">
        <v>0.51531067481418102</v>
      </c>
      <c r="BE191" s="17" t="s">
        <v>101</v>
      </c>
      <c r="BF191" s="17">
        <v>0.41310614141790197</v>
      </c>
      <c r="BG191" s="17">
        <v>0.459365805440761</v>
      </c>
      <c r="BH191" s="17">
        <v>0.481942281597661</v>
      </c>
      <c r="BI191" s="17">
        <v>0.54247855548324297</v>
      </c>
      <c r="BJ191" s="17"/>
      <c r="BK191" s="17">
        <v>0.42643133326532001</v>
      </c>
      <c r="BL191" s="17">
        <v>0.42614325485468701</v>
      </c>
      <c r="BM191" s="17">
        <v>0.49351170987467302</v>
      </c>
      <c r="BN191" s="17">
        <v>0.50794094301649295</v>
      </c>
      <c r="BO191" s="17">
        <v>0.52383838082105705</v>
      </c>
      <c r="BP191" s="17">
        <v>0.54438493039729696</v>
      </c>
      <c r="BQ191" s="17">
        <v>0.55226424476911595</v>
      </c>
      <c r="BR191" s="17">
        <v>0.487449222577166</v>
      </c>
      <c r="BS191" s="17"/>
      <c r="BT191" s="17">
        <v>0.50546553111933301</v>
      </c>
      <c r="BU191" s="17">
        <v>0.51341829647614401</v>
      </c>
      <c r="BV191" s="17">
        <v>0.47171321303441199</v>
      </c>
      <c r="BW191" s="17"/>
      <c r="BX191" s="17">
        <v>0.45664981196883198</v>
      </c>
      <c r="BY191" s="17">
        <v>0.51623516230135502</v>
      </c>
      <c r="BZ191" s="17"/>
      <c r="CA191" s="17">
        <v>0.43418807468765003</v>
      </c>
      <c r="CB191" s="17">
        <v>0.49423517353000801</v>
      </c>
      <c r="CC191" s="17">
        <v>0.54099579984451296</v>
      </c>
      <c r="CD191" s="17">
        <v>0.49776986421410002</v>
      </c>
      <c r="CE191" s="17">
        <v>0.48840735921766698</v>
      </c>
    </row>
    <row r="192" spans="2:83" x14ac:dyDescent="0.35">
      <c r="B192" t="s">
        <v>175</v>
      </c>
      <c r="C192" s="17">
        <v>0.15660377893470201</v>
      </c>
      <c r="D192" s="17">
        <v>0.16145030073355901</v>
      </c>
      <c r="E192" s="17">
        <v>0.152430630787567</v>
      </c>
      <c r="F192" s="17"/>
      <c r="G192" s="17">
        <v>0.17360230291126699</v>
      </c>
      <c r="H192" s="17">
        <v>0.122790818018803</v>
      </c>
      <c r="I192" s="17">
        <v>0.128427091036285</v>
      </c>
      <c r="J192" s="17">
        <v>0.18189787195610299</v>
      </c>
      <c r="K192" s="17">
        <v>0.19441670504694999</v>
      </c>
      <c r="L192" s="17">
        <v>0.15001413133934</v>
      </c>
      <c r="M192" s="17"/>
      <c r="N192" s="17">
        <v>0.15920648078004601</v>
      </c>
      <c r="O192" s="17">
        <v>0.17229082705566701</v>
      </c>
      <c r="P192" s="17">
        <v>0.102887900950974</v>
      </c>
      <c r="Q192" s="17">
        <v>0.17263178950991301</v>
      </c>
      <c r="R192" s="17">
        <v>0.18861365218311499</v>
      </c>
      <c r="S192" s="17">
        <v>0.15475956290498</v>
      </c>
      <c r="T192" s="17">
        <v>0.13876703606520699</v>
      </c>
      <c r="U192" s="17">
        <v>0.21828916544691601</v>
      </c>
      <c r="V192" s="17">
        <v>0.12775124225698201</v>
      </c>
      <c r="W192" s="17">
        <v>0.167689308931182</v>
      </c>
      <c r="X192" s="17">
        <v>0.13841762964545901</v>
      </c>
      <c r="Y192" s="17">
        <v>0.17105029209054201</v>
      </c>
      <c r="Z192" s="17"/>
      <c r="AA192" s="17">
        <v>0.14967084684023599</v>
      </c>
      <c r="AB192" s="17">
        <v>0.162372290651491</v>
      </c>
      <c r="AC192" s="17">
        <v>0.122878488382926</v>
      </c>
      <c r="AD192" s="17">
        <v>0.185156565830008</v>
      </c>
      <c r="AE192" s="17"/>
      <c r="AF192" s="17">
        <v>0.15576707470996501</v>
      </c>
      <c r="AG192" s="17">
        <v>0.158875902674776</v>
      </c>
      <c r="AH192" s="17">
        <v>0.13123875650200301</v>
      </c>
      <c r="AI192" s="17">
        <v>0.182763254008216</v>
      </c>
      <c r="AJ192" s="17">
        <v>0.131893797752801</v>
      </c>
      <c r="AK192" s="17">
        <v>0.186209069683129</v>
      </c>
      <c r="AL192" s="17"/>
      <c r="AM192" s="17">
        <v>0.15592604247682601</v>
      </c>
      <c r="AN192" s="17">
        <v>0.152985760814944</v>
      </c>
      <c r="AO192" s="17">
        <v>0.15987746517215401</v>
      </c>
      <c r="AP192" s="17">
        <v>0.15643253426486201</v>
      </c>
      <c r="AQ192" s="17">
        <v>0.19583082240250699</v>
      </c>
      <c r="AR192" s="17"/>
      <c r="AS192" s="17">
        <v>0.15163812908001301</v>
      </c>
      <c r="AT192" s="17">
        <v>0.16017239134525699</v>
      </c>
      <c r="AU192" s="17">
        <v>0.155485572752804</v>
      </c>
      <c r="AV192" s="17"/>
      <c r="AW192" s="17">
        <v>0.19127736834338799</v>
      </c>
      <c r="AX192" s="17">
        <v>0.158055280773646</v>
      </c>
      <c r="AY192" s="17">
        <v>0.144849412110506</v>
      </c>
      <c r="AZ192" s="17">
        <v>0.123665537811675</v>
      </c>
      <c r="BA192" s="17">
        <v>7.1347034218773198E-2</v>
      </c>
      <c r="BB192" s="17"/>
      <c r="BC192" s="17">
        <v>0.15273748034380899</v>
      </c>
      <c r="BD192" s="17">
        <v>0.156421352773532</v>
      </c>
      <c r="BE192" s="17" t="s">
        <v>101</v>
      </c>
      <c r="BF192" s="17">
        <v>0.18183767870063</v>
      </c>
      <c r="BG192" s="17">
        <v>0.171402882923402</v>
      </c>
      <c r="BH192" s="17">
        <v>0.152937257676556</v>
      </c>
      <c r="BI192" s="17">
        <v>0.11177134157101</v>
      </c>
      <c r="BJ192" s="17"/>
      <c r="BK192" s="17">
        <v>0.109341785615401</v>
      </c>
      <c r="BL192" s="17">
        <v>0.188830381774856</v>
      </c>
      <c r="BM192" s="17">
        <v>0.170895784728294</v>
      </c>
      <c r="BN192" s="17">
        <v>0.167919459470352</v>
      </c>
      <c r="BO192" s="17">
        <v>0.15337959866072301</v>
      </c>
      <c r="BP192" s="17">
        <v>9.0210931723108803E-2</v>
      </c>
      <c r="BQ192" s="17">
        <v>8.8552476853116804E-2</v>
      </c>
      <c r="BR192" s="17">
        <v>0.15539615998658299</v>
      </c>
      <c r="BS192" s="17"/>
      <c r="BT192" s="17">
        <v>0.139338688700504</v>
      </c>
      <c r="BU192" s="17">
        <v>0.157316371192012</v>
      </c>
      <c r="BV192" s="17">
        <v>0.17034613470346199</v>
      </c>
      <c r="BW192" s="17"/>
      <c r="BX192" s="17">
        <v>0.16541895753412</v>
      </c>
      <c r="BY192" s="17">
        <v>0.15501150334702299</v>
      </c>
      <c r="BZ192" s="17"/>
      <c r="CA192" s="17">
        <v>7.9022937434444704E-2</v>
      </c>
      <c r="CB192" s="17">
        <v>0.175691058025081</v>
      </c>
      <c r="CC192" s="17">
        <v>0.16193640738392101</v>
      </c>
      <c r="CD192" s="17">
        <v>0.14205591785992799</v>
      </c>
      <c r="CE192" s="17">
        <v>0.17781924007532399</v>
      </c>
    </row>
    <row r="193" spans="2:83" x14ac:dyDescent="0.35">
      <c r="B193" t="s">
        <v>176</v>
      </c>
      <c r="C193" s="17">
        <v>2.49051319912247E-2</v>
      </c>
      <c r="D193" s="17">
        <v>3.5038495045595398E-2</v>
      </c>
      <c r="E193" s="17">
        <v>1.5239722230280899E-2</v>
      </c>
      <c r="F193" s="17"/>
      <c r="G193" s="17">
        <v>6.3959959859421794E-2</v>
      </c>
      <c r="H193" s="17">
        <v>2.4212315594038102E-2</v>
      </c>
      <c r="I193" s="17">
        <v>4.1292492408707297E-2</v>
      </c>
      <c r="J193" s="17">
        <v>8.9122202743599707E-3</v>
      </c>
      <c r="K193" s="17">
        <v>7.08822405565189E-3</v>
      </c>
      <c r="L193" s="17">
        <v>1.09779540913056E-2</v>
      </c>
      <c r="M193" s="17"/>
      <c r="N193" s="17">
        <v>4.2533748946313898E-2</v>
      </c>
      <c r="O193" s="17">
        <v>1.6124686933598899E-2</v>
      </c>
      <c r="P193" s="17">
        <v>2.9573605037764301E-2</v>
      </c>
      <c r="Q193" s="17">
        <v>1.6348745100916998E-2</v>
      </c>
      <c r="R193" s="17">
        <v>2.8222960231739602E-2</v>
      </c>
      <c r="S193" s="17">
        <v>2.73530610157076E-2</v>
      </c>
      <c r="T193" s="17">
        <v>7.2899593654171301E-3</v>
      </c>
      <c r="U193" s="17">
        <v>1.0288130627378499E-2</v>
      </c>
      <c r="V193" s="17">
        <v>4.0458484890940997E-2</v>
      </c>
      <c r="W193" s="17">
        <v>2.60937163525129E-2</v>
      </c>
      <c r="X193" s="17">
        <v>1.5631844185459001E-2</v>
      </c>
      <c r="Y193" s="17">
        <v>0</v>
      </c>
      <c r="Z193" s="17"/>
      <c r="AA193" s="17">
        <v>2.4536574709722699E-2</v>
      </c>
      <c r="AB193" s="17">
        <v>2.3611264283081301E-2</v>
      </c>
      <c r="AC193" s="17">
        <v>3.6881431616863698E-2</v>
      </c>
      <c r="AD193" s="17">
        <v>1.6302050484566101E-2</v>
      </c>
      <c r="AE193" s="17"/>
      <c r="AF193" s="17">
        <v>2.5414040341895799E-2</v>
      </c>
      <c r="AG193" s="17">
        <v>2.1563660954390999E-2</v>
      </c>
      <c r="AH193" s="17">
        <v>3.7728307164970602E-2</v>
      </c>
      <c r="AI193" s="17">
        <v>2.56987871144271E-2</v>
      </c>
      <c r="AJ193" s="17">
        <v>2.0599926932410799E-2</v>
      </c>
      <c r="AK193" s="17">
        <v>1.45346073537051E-2</v>
      </c>
      <c r="AL193" s="17"/>
      <c r="AM193" s="17">
        <v>2.0809964291719499E-2</v>
      </c>
      <c r="AN193" s="17">
        <v>2.1099510976865101E-2</v>
      </c>
      <c r="AO193" s="17">
        <v>2.3712734196341501E-2</v>
      </c>
      <c r="AP193" s="17">
        <v>0</v>
      </c>
      <c r="AQ193" s="17">
        <v>2.51917247290331E-2</v>
      </c>
      <c r="AR193" s="17"/>
      <c r="AS193" s="17">
        <v>3.1749734330475302E-2</v>
      </c>
      <c r="AT193" s="17">
        <v>2.2898688756342898E-2</v>
      </c>
      <c r="AU193" s="17">
        <v>2.5195753334286801E-2</v>
      </c>
      <c r="AV193" s="17"/>
      <c r="AW193" s="17">
        <v>2.2760881534289699E-2</v>
      </c>
      <c r="AX193" s="17">
        <v>2.6907299431529801E-2</v>
      </c>
      <c r="AY193" s="17">
        <v>3.2637468072628198E-2</v>
      </c>
      <c r="AZ193" s="17">
        <v>1.6064441702398399E-2</v>
      </c>
      <c r="BA193" s="17">
        <v>2.9597609959094599E-2</v>
      </c>
      <c r="BB193" s="17"/>
      <c r="BC193" s="17">
        <v>1.51956405769104E-2</v>
      </c>
      <c r="BD193" s="17">
        <v>3.9807065574848199E-2</v>
      </c>
      <c r="BE193" s="17" t="s">
        <v>101</v>
      </c>
      <c r="BF193" s="17">
        <v>3.5645297007955101E-2</v>
      </c>
      <c r="BG193" s="17">
        <v>2.6880863570302501E-2</v>
      </c>
      <c r="BH193" s="17">
        <v>2.0830022222463399E-2</v>
      </c>
      <c r="BI193" s="17">
        <v>2.2443716685852499E-2</v>
      </c>
      <c r="BJ193" s="17"/>
      <c r="BK193" s="17">
        <v>2.1555759903113099E-2</v>
      </c>
      <c r="BL193" s="17">
        <v>2.8113143424135002E-2</v>
      </c>
      <c r="BM193" s="17">
        <v>2.0762440714395699E-2</v>
      </c>
      <c r="BN193" s="17">
        <v>2.72832666268975E-2</v>
      </c>
      <c r="BO193" s="17">
        <v>1.7762427117420099E-2</v>
      </c>
      <c r="BP193" s="17">
        <v>4.2664267482999098E-2</v>
      </c>
      <c r="BQ193" s="17">
        <v>3.79611454318051E-2</v>
      </c>
      <c r="BR193" s="17">
        <v>1.6528274693807202E-2</v>
      </c>
      <c r="BS193" s="17"/>
      <c r="BT193" s="17">
        <v>3.0169528457733099E-2</v>
      </c>
      <c r="BU193" s="17">
        <v>1.2041150534679501E-2</v>
      </c>
      <c r="BV193" s="17">
        <v>2.81040107074596E-2</v>
      </c>
      <c r="BW193" s="17"/>
      <c r="BX193" s="17">
        <v>3.1876896001599403E-2</v>
      </c>
      <c r="BY193" s="17">
        <v>2.8783019774796699E-2</v>
      </c>
      <c r="BZ193" s="17"/>
      <c r="CA193" s="17">
        <v>1.5282159385164499E-2</v>
      </c>
      <c r="CB193" s="17">
        <v>2.6615341390156502E-2</v>
      </c>
      <c r="CC193" s="17">
        <v>2.3127037450484202E-2</v>
      </c>
      <c r="CD193" s="17">
        <v>4.4499768745394998E-2</v>
      </c>
      <c r="CE193" s="17">
        <v>2.3356340290889E-2</v>
      </c>
    </row>
    <row r="194" spans="2:83" x14ac:dyDescent="0.35">
      <c r="B194" t="s">
        <v>177</v>
      </c>
      <c r="C194" s="17">
        <v>5.8785787999005197E-3</v>
      </c>
      <c r="D194" s="17">
        <v>8.9297862488534E-3</v>
      </c>
      <c r="E194" s="17">
        <v>2.9538865158555499E-3</v>
      </c>
      <c r="F194" s="17"/>
      <c r="G194" s="17">
        <v>9.14142062905598E-3</v>
      </c>
      <c r="H194" s="17">
        <v>1.03471959586246E-2</v>
      </c>
      <c r="I194" s="17">
        <v>7.9071638619681705E-3</v>
      </c>
      <c r="J194" s="17">
        <v>3.2488885266412702E-3</v>
      </c>
      <c r="K194" s="17">
        <v>3.2767021328510499E-3</v>
      </c>
      <c r="L194" s="17">
        <v>2.2732007013574898E-3</v>
      </c>
      <c r="M194" s="17"/>
      <c r="N194" s="17">
        <v>7.7129138814992799E-3</v>
      </c>
      <c r="O194" s="17">
        <v>0</v>
      </c>
      <c r="P194" s="17">
        <v>1.34694698757868E-2</v>
      </c>
      <c r="Q194" s="17">
        <v>5.2951877899571004E-3</v>
      </c>
      <c r="R194" s="17">
        <v>1.37785236423123E-2</v>
      </c>
      <c r="S194" s="17">
        <v>0</v>
      </c>
      <c r="T194" s="17">
        <v>5.4128306384263703E-3</v>
      </c>
      <c r="U194" s="17">
        <v>1.22365230511718E-2</v>
      </c>
      <c r="V194" s="17">
        <v>3.4881757254353299E-3</v>
      </c>
      <c r="W194" s="17">
        <v>6.1195753519628299E-3</v>
      </c>
      <c r="X194" s="17">
        <v>0</v>
      </c>
      <c r="Y194" s="17">
        <v>1.42335149442776E-2</v>
      </c>
      <c r="Z194" s="17"/>
      <c r="AA194" s="17">
        <v>0</v>
      </c>
      <c r="AB194" s="17">
        <v>7.3664985480926598E-3</v>
      </c>
      <c r="AC194" s="17">
        <v>8.2470807701289298E-3</v>
      </c>
      <c r="AD194" s="17">
        <v>6.7304768572677802E-3</v>
      </c>
      <c r="AE194" s="17"/>
      <c r="AF194" s="17">
        <v>6.5800796666770096E-3</v>
      </c>
      <c r="AG194" s="17">
        <v>4.6085383904975602E-3</v>
      </c>
      <c r="AH194" s="17">
        <v>4.8978534487639702E-3</v>
      </c>
      <c r="AI194" s="17">
        <v>1.02718188995482E-2</v>
      </c>
      <c r="AJ194" s="17">
        <v>3.9539925616602703E-3</v>
      </c>
      <c r="AK194" s="17">
        <v>0</v>
      </c>
      <c r="AL194" s="17"/>
      <c r="AM194" s="17">
        <v>0</v>
      </c>
      <c r="AN194" s="17">
        <v>9.5788521272112907E-3</v>
      </c>
      <c r="AO194" s="17">
        <v>0</v>
      </c>
      <c r="AP194" s="17">
        <v>0</v>
      </c>
      <c r="AQ194" s="17">
        <v>2.17267981210243E-2</v>
      </c>
      <c r="AR194" s="17"/>
      <c r="AS194" s="17">
        <v>1.55561203988273E-3</v>
      </c>
      <c r="AT194" s="17">
        <v>5.7342712233770599E-3</v>
      </c>
      <c r="AU194" s="17">
        <v>0</v>
      </c>
      <c r="AV194" s="17"/>
      <c r="AW194" s="17">
        <v>3.2673120053097302E-3</v>
      </c>
      <c r="AX194" s="17">
        <v>8.1676653775742698E-3</v>
      </c>
      <c r="AY194" s="17">
        <v>3.4914465407808802E-3</v>
      </c>
      <c r="AZ194" s="17">
        <v>9.1221226334804902E-3</v>
      </c>
      <c r="BA194" s="17">
        <v>0</v>
      </c>
      <c r="BB194" s="17"/>
      <c r="BC194" s="17">
        <v>2.6630456417707101E-3</v>
      </c>
      <c r="BD194" s="17">
        <v>7.0316249342547198E-3</v>
      </c>
      <c r="BE194" s="17" t="s">
        <v>101</v>
      </c>
      <c r="BF194" s="17">
        <v>5.4288754891253701E-3</v>
      </c>
      <c r="BG194" s="17">
        <v>2.0564370743116098E-2</v>
      </c>
      <c r="BH194" s="17">
        <v>6.3032692933448504E-3</v>
      </c>
      <c r="BI194" s="17">
        <v>0</v>
      </c>
      <c r="BJ194" s="17"/>
      <c r="BK194" s="17">
        <v>2.8322023190732799E-2</v>
      </c>
      <c r="BL194" s="17">
        <v>9.5965845322480304E-3</v>
      </c>
      <c r="BM194" s="17">
        <v>6.6616408986558901E-3</v>
      </c>
      <c r="BN194" s="17">
        <v>0</v>
      </c>
      <c r="BO194" s="17">
        <v>5.6661200907787796E-3</v>
      </c>
      <c r="BP194" s="17">
        <v>4.9393759921298602E-3</v>
      </c>
      <c r="BQ194" s="17">
        <v>0</v>
      </c>
      <c r="BR194" s="17">
        <v>0</v>
      </c>
      <c r="BS194" s="17"/>
      <c r="BT194" s="17">
        <v>3.6306299776246299E-3</v>
      </c>
      <c r="BU194" s="17">
        <v>0</v>
      </c>
      <c r="BV194" s="17">
        <v>9.9119349511087706E-3</v>
      </c>
      <c r="BW194" s="17"/>
      <c r="BX194" s="17">
        <v>1.1465754179593999E-2</v>
      </c>
      <c r="BY194" s="17">
        <v>4.9363764164714096E-3</v>
      </c>
      <c r="BZ194" s="17"/>
      <c r="CA194" s="17">
        <v>0</v>
      </c>
      <c r="CB194" s="17">
        <v>0</v>
      </c>
      <c r="CC194" s="17">
        <v>1.22036832613963E-2</v>
      </c>
      <c r="CD194" s="17">
        <v>1.38082759416554E-2</v>
      </c>
      <c r="CE194" s="17">
        <v>0</v>
      </c>
    </row>
    <row r="195" spans="2:83" x14ac:dyDescent="0.35">
      <c r="B195" t="s">
        <v>113</v>
      </c>
      <c r="C195" s="17">
        <v>3.8947608823410702E-2</v>
      </c>
      <c r="D195" s="17">
        <v>3.9231264946969803E-2</v>
      </c>
      <c r="E195" s="17">
        <v>3.90166702638267E-2</v>
      </c>
      <c r="F195" s="17"/>
      <c r="G195" s="17">
        <v>1.9688838757766801E-2</v>
      </c>
      <c r="H195" s="17">
        <v>4.3977162033299898E-2</v>
      </c>
      <c r="I195" s="17">
        <v>2.6732095423361801E-2</v>
      </c>
      <c r="J195" s="17">
        <v>6.0739778903240102E-2</v>
      </c>
      <c r="K195" s="17">
        <v>5.3438855507777397E-2</v>
      </c>
      <c r="L195" s="17">
        <v>3.0282894752730199E-2</v>
      </c>
      <c r="M195" s="17"/>
      <c r="N195" s="17">
        <v>2.8014588503940702E-2</v>
      </c>
      <c r="O195" s="17">
        <v>3.3047792479657903E-2</v>
      </c>
      <c r="P195" s="17">
        <v>3.5252738879373503E-2</v>
      </c>
      <c r="Q195" s="17">
        <v>4.3187208019270298E-2</v>
      </c>
      <c r="R195" s="17">
        <v>3.5333068497354903E-2</v>
      </c>
      <c r="S195" s="17">
        <v>5.0658817862940998E-2</v>
      </c>
      <c r="T195" s="17">
        <v>6.6312742110833905E-2</v>
      </c>
      <c r="U195" s="17">
        <v>8.9101268919449302E-3</v>
      </c>
      <c r="V195" s="17">
        <v>4.6396814304852603E-2</v>
      </c>
      <c r="W195" s="17">
        <v>1.8415596771723601E-2</v>
      </c>
      <c r="X195" s="17">
        <v>7.2019819812432204E-2</v>
      </c>
      <c r="Y195" s="17">
        <v>3.18271034383295E-2</v>
      </c>
      <c r="Z195" s="17"/>
      <c r="AA195" s="17">
        <v>2.1945433632562201E-2</v>
      </c>
      <c r="AB195" s="17">
        <v>2.8011225321512501E-2</v>
      </c>
      <c r="AC195" s="17">
        <v>4.2644996536234103E-2</v>
      </c>
      <c r="AD195" s="17">
        <v>6.5731505651411795E-2</v>
      </c>
      <c r="AE195" s="17"/>
      <c r="AF195" s="17">
        <v>3.8245978468175401E-2</v>
      </c>
      <c r="AG195" s="17">
        <v>3.0017324778593601E-2</v>
      </c>
      <c r="AH195" s="17">
        <v>4.5092184005771002E-2</v>
      </c>
      <c r="AI195" s="17">
        <v>3.5741994199545497E-2</v>
      </c>
      <c r="AJ195" s="17">
        <v>6.7056543703461605E-2</v>
      </c>
      <c r="AK195" s="17">
        <v>1.20453483340002E-2</v>
      </c>
      <c r="AL195" s="17"/>
      <c r="AM195" s="17">
        <v>3.7792926431253301E-2</v>
      </c>
      <c r="AN195" s="17">
        <v>4.0254278895420298E-2</v>
      </c>
      <c r="AO195" s="17">
        <v>1.6467077789373698E-2</v>
      </c>
      <c r="AP195" s="17">
        <v>0</v>
      </c>
      <c r="AQ195" s="17">
        <v>8.0350953730338501E-2</v>
      </c>
      <c r="AR195" s="17"/>
      <c r="AS195" s="17">
        <v>3.1364001019415902E-2</v>
      </c>
      <c r="AT195" s="17">
        <v>2.7130886687693302E-2</v>
      </c>
      <c r="AU195" s="17">
        <v>1.17211435414388E-2</v>
      </c>
      <c r="AV195" s="17"/>
      <c r="AW195" s="17">
        <v>4.7644193339796297E-2</v>
      </c>
      <c r="AX195" s="17">
        <v>4.65652995271933E-2</v>
      </c>
      <c r="AY195" s="17">
        <v>2.6272902550603699E-2</v>
      </c>
      <c r="AZ195" s="17">
        <v>2.5684814637029901E-2</v>
      </c>
      <c r="BA195" s="17">
        <v>7.1799353488656598E-2</v>
      </c>
      <c r="BB195" s="17"/>
      <c r="BC195" s="17">
        <v>3.9573743862414301E-2</v>
      </c>
      <c r="BD195" s="17">
        <v>2.5920620779416401E-2</v>
      </c>
      <c r="BE195" s="17" t="s">
        <v>101</v>
      </c>
      <c r="BF195" s="17">
        <v>2.0043081783227199E-2</v>
      </c>
      <c r="BG195" s="17">
        <v>8.4930581785309503E-2</v>
      </c>
      <c r="BH195" s="17">
        <v>3.94418314389825E-2</v>
      </c>
      <c r="BI195" s="17">
        <v>4.3481825676833098E-2</v>
      </c>
      <c r="BJ195" s="17"/>
      <c r="BK195" s="17">
        <v>8.8887398693130906E-2</v>
      </c>
      <c r="BL195" s="17">
        <v>4.8873747930219702E-2</v>
      </c>
      <c r="BM195" s="17">
        <v>4.7328835029720899E-2</v>
      </c>
      <c r="BN195" s="17">
        <v>3.25173388370395E-2</v>
      </c>
      <c r="BO195" s="17">
        <v>9.9225026050280794E-3</v>
      </c>
      <c r="BP195" s="17">
        <v>1.6831556143200699E-2</v>
      </c>
      <c r="BQ195" s="17">
        <v>1.9886767943419401E-2</v>
      </c>
      <c r="BR195" s="17">
        <v>2.23260230831544E-2</v>
      </c>
      <c r="BS195" s="17"/>
      <c r="BT195" s="17">
        <v>2.4749415478274601E-2</v>
      </c>
      <c r="BU195" s="17">
        <v>4.3103144355240999E-2</v>
      </c>
      <c r="BV195" s="17">
        <v>4.7190686918647903E-2</v>
      </c>
      <c r="BW195" s="17"/>
      <c r="BX195" s="17">
        <v>2.6781726319906999E-2</v>
      </c>
      <c r="BY195" s="17">
        <v>3.7041234841308099E-2</v>
      </c>
      <c r="BZ195" s="17"/>
      <c r="CA195" s="17">
        <v>0</v>
      </c>
      <c r="CB195" s="17">
        <v>1.67187066916081E-2</v>
      </c>
      <c r="CC195" s="17">
        <v>3.57508019029752E-2</v>
      </c>
      <c r="CD195" s="17">
        <v>2.9782900678750501E-2</v>
      </c>
      <c r="CE195" s="17">
        <v>5.8030080233681301E-2</v>
      </c>
    </row>
    <row r="196" spans="2:83" x14ac:dyDescent="0.35">
      <c r="B196" t="s">
        <v>178</v>
      </c>
      <c r="C196" s="17">
        <v>0.77366490145076205</v>
      </c>
      <c r="D196" s="17">
        <v>0.75535015302502295</v>
      </c>
      <c r="E196" s="17">
        <v>0.79035909020246997</v>
      </c>
      <c r="F196" s="17"/>
      <c r="G196" s="17">
        <v>0.73360747784248903</v>
      </c>
      <c r="H196" s="17">
        <v>0.79867250839523496</v>
      </c>
      <c r="I196" s="17">
        <v>0.79564115726967699</v>
      </c>
      <c r="J196" s="17">
        <v>0.74520124033965496</v>
      </c>
      <c r="K196" s="17">
        <v>0.74177951325677005</v>
      </c>
      <c r="L196" s="17">
        <v>0.80645181911526698</v>
      </c>
      <c r="M196" s="17"/>
      <c r="N196" s="17">
        <v>0.76253226788820105</v>
      </c>
      <c r="O196" s="17">
        <v>0.77853669353107602</v>
      </c>
      <c r="P196" s="17">
        <v>0.81881628525610095</v>
      </c>
      <c r="Q196" s="17">
        <v>0.76253706957994305</v>
      </c>
      <c r="R196" s="17">
        <v>0.73405179544547905</v>
      </c>
      <c r="S196" s="17">
        <v>0.76722855821637104</v>
      </c>
      <c r="T196" s="17">
        <v>0.78221743182011605</v>
      </c>
      <c r="U196" s="17">
        <v>0.75027605398258901</v>
      </c>
      <c r="V196" s="17">
        <v>0.78190528282178895</v>
      </c>
      <c r="W196" s="17">
        <v>0.78168180259261899</v>
      </c>
      <c r="X196" s="17">
        <v>0.77393070635664996</v>
      </c>
      <c r="Y196" s="17">
        <v>0.78288908952684999</v>
      </c>
      <c r="Z196" s="17"/>
      <c r="AA196" s="17">
        <v>0.80384714481747899</v>
      </c>
      <c r="AB196" s="17">
        <v>0.778638721195823</v>
      </c>
      <c r="AC196" s="17">
        <v>0.78934800269384697</v>
      </c>
      <c r="AD196" s="17">
        <v>0.72607940117674596</v>
      </c>
      <c r="AE196" s="17"/>
      <c r="AF196" s="17">
        <v>0.77399282681328696</v>
      </c>
      <c r="AG196" s="17">
        <v>0.78493457320174198</v>
      </c>
      <c r="AH196" s="17">
        <v>0.78104289887849099</v>
      </c>
      <c r="AI196" s="17">
        <v>0.74552414577826298</v>
      </c>
      <c r="AJ196" s="17">
        <v>0.77649573904966696</v>
      </c>
      <c r="AK196" s="17">
        <v>0.78721097462916501</v>
      </c>
      <c r="AL196" s="17"/>
      <c r="AM196" s="17">
        <v>0.78547106680020196</v>
      </c>
      <c r="AN196" s="17">
        <v>0.77608159718556002</v>
      </c>
      <c r="AO196" s="17">
        <v>0.79994272284213097</v>
      </c>
      <c r="AP196" s="17">
        <v>0.84356746573513797</v>
      </c>
      <c r="AQ196" s="17">
        <v>0.67689970101709696</v>
      </c>
      <c r="AR196" s="17"/>
      <c r="AS196" s="17">
        <v>0.78369252353021301</v>
      </c>
      <c r="AT196" s="17">
        <v>0.78406376198732997</v>
      </c>
      <c r="AU196" s="17">
        <v>0.80759753037147097</v>
      </c>
      <c r="AV196" s="17"/>
      <c r="AW196" s="17">
        <v>0.73505024477721603</v>
      </c>
      <c r="AX196" s="17">
        <v>0.76030445489005605</v>
      </c>
      <c r="AY196" s="17">
        <v>0.792748770725481</v>
      </c>
      <c r="AZ196" s="17">
        <v>0.82546308321541595</v>
      </c>
      <c r="BA196" s="17">
        <v>0.82725600233347596</v>
      </c>
      <c r="BB196" s="17"/>
      <c r="BC196" s="17">
        <v>0.78983008957509504</v>
      </c>
      <c r="BD196" s="17">
        <v>0.77081933593794805</v>
      </c>
      <c r="BE196" s="17" t="s">
        <v>101</v>
      </c>
      <c r="BF196" s="17">
        <v>0.75704506701906205</v>
      </c>
      <c r="BG196" s="17">
        <v>0.69622130097787005</v>
      </c>
      <c r="BH196" s="17">
        <v>0.78048761936865296</v>
      </c>
      <c r="BI196" s="17">
        <v>0.82230311606630402</v>
      </c>
      <c r="BJ196" s="17"/>
      <c r="BK196" s="17">
        <v>0.75189303259762197</v>
      </c>
      <c r="BL196" s="17">
        <v>0.72458614233854102</v>
      </c>
      <c r="BM196" s="17">
        <v>0.75435129862893402</v>
      </c>
      <c r="BN196" s="17">
        <v>0.77227993506571102</v>
      </c>
      <c r="BO196" s="17">
        <v>0.81326935152604996</v>
      </c>
      <c r="BP196" s="17">
        <v>0.84535386865856199</v>
      </c>
      <c r="BQ196" s="17">
        <v>0.85359960977165905</v>
      </c>
      <c r="BR196" s="17">
        <v>0.80574954223645601</v>
      </c>
      <c r="BS196" s="17"/>
      <c r="BT196" s="17">
        <v>0.80211173738586405</v>
      </c>
      <c r="BU196" s="17">
        <v>0.78753933391806696</v>
      </c>
      <c r="BV196" s="17">
        <v>0.74444723271932201</v>
      </c>
      <c r="BW196" s="17"/>
      <c r="BX196" s="17">
        <v>0.76445666596477901</v>
      </c>
      <c r="BY196" s="17">
        <v>0.77422786562040002</v>
      </c>
      <c r="BZ196" s="17"/>
      <c r="CA196" s="17">
        <v>0.90569490318039103</v>
      </c>
      <c r="CB196" s="17">
        <v>0.780974893893154</v>
      </c>
      <c r="CC196" s="17">
        <v>0.76698207000122298</v>
      </c>
      <c r="CD196" s="17">
        <v>0.76985313677427103</v>
      </c>
      <c r="CE196" s="17">
        <v>0.74079433940010597</v>
      </c>
    </row>
    <row r="197" spans="2:83" x14ac:dyDescent="0.35">
      <c r="B197" t="s">
        <v>179</v>
      </c>
      <c r="C197" s="17">
        <v>3.0783710791125199E-2</v>
      </c>
      <c r="D197" s="17">
        <v>4.3968281294448797E-2</v>
      </c>
      <c r="E197" s="17">
        <v>1.8193608746136399E-2</v>
      </c>
      <c r="F197" s="17"/>
      <c r="G197" s="17">
        <v>7.3101380488477793E-2</v>
      </c>
      <c r="H197" s="17">
        <v>3.4559511552662701E-2</v>
      </c>
      <c r="I197" s="17">
        <v>4.9199656270675497E-2</v>
      </c>
      <c r="J197" s="17">
        <v>1.21611088010012E-2</v>
      </c>
      <c r="K197" s="17">
        <v>1.0364926188502901E-2</v>
      </c>
      <c r="L197" s="17">
        <v>1.3251154792663099E-2</v>
      </c>
      <c r="M197" s="17"/>
      <c r="N197" s="17">
        <v>5.02466628278131E-2</v>
      </c>
      <c r="O197" s="17">
        <v>1.6124686933598899E-2</v>
      </c>
      <c r="P197" s="17">
        <v>4.3043074913551201E-2</v>
      </c>
      <c r="Q197" s="17">
        <v>2.1643932890874101E-2</v>
      </c>
      <c r="R197" s="17">
        <v>4.2001483874051899E-2</v>
      </c>
      <c r="S197" s="17">
        <v>2.73530610157076E-2</v>
      </c>
      <c r="T197" s="17">
        <v>1.27027900038435E-2</v>
      </c>
      <c r="U197" s="17">
        <v>2.2524653678550201E-2</v>
      </c>
      <c r="V197" s="17">
        <v>4.3946660616376303E-2</v>
      </c>
      <c r="W197" s="17">
        <v>3.2213291704475698E-2</v>
      </c>
      <c r="X197" s="17">
        <v>1.5631844185459001E-2</v>
      </c>
      <c r="Y197" s="17">
        <v>1.42335149442776E-2</v>
      </c>
      <c r="Z197" s="17"/>
      <c r="AA197" s="17">
        <v>2.4536574709722699E-2</v>
      </c>
      <c r="AB197" s="17">
        <v>3.0977762831174E-2</v>
      </c>
      <c r="AC197" s="17">
        <v>4.5128512386992697E-2</v>
      </c>
      <c r="AD197" s="17">
        <v>2.3032527341833899E-2</v>
      </c>
      <c r="AE197" s="17"/>
      <c r="AF197" s="17">
        <v>3.1994120008572803E-2</v>
      </c>
      <c r="AG197" s="17">
        <v>2.61721993448885E-2</v>
      </c>
      <c r="AH197" s="17">
        <v>4.2626160613734601E-2</v>
      </c>
      <c r="AI197" s="17">
        <v>3.5970606013975198E-2</v>
      </c>
      <c r="AJ197" s="17">
        <v>2.4553919494071E-2</v>
      </c>
      <c r="AK197" s="17">
        <v>1.45346073537051E-2</v>
      </c>
      <c r="AL197" s="17"/>
      <c r="AM197" s="17">
        <v>2.0809964291719499E-2</v>
      </c>
      <c r="AN197" s="17">
        <v>3.06783631040764E-2</v>
      </c>
      <c r="AO197" s="17">
        <v>2.3712734196341501E-2</v>
      </c>
      <c r="AP197" s="17">
        <v>0</v>
      </c>
      <c r="AQ197" s="17">
        <v>4.6918522850057397E-2</v>
      </c>
      <c r="AR197" s="17"/>
      <c r="AS197" s="17">
        <v>3.3305346370358001E-2</v>
      </c>
      <c r="AT197" s="17">
        <v>2.8632959979719999E-2</v>
      </c>
      <c r="AU197" s="17">
        <v>2.5195753334286801E-2</v>
      </c>
      <c r="AV197" s="17"/>
      <c r="AW197" s="17">
        <v>2.6028193539599401E-2</v>
      </c>
      <c r="AX197" s="17">
        <v>3.5074964809104103E-2</v>
      </c>
      <c r="AY197" s="17">
        <v>3.6128914613409099E-2</v>
      </c>
      <c r="AZ197" s="17">
        <v>2.5186564335878899E-2</v>
      </c>
      <c r="BA197" s="17">
        <v>2.9597609959094599E-2</v>
      </c>
      <c r="BB197" s="17"/>
      <c r="BC197" s="17">
        <v>1.78586862186811E-2</v>
      </c>
      <c r="BD197" s="17">
        <v>4.6838690509102998E-2</v>
      </c>
      <c r="BE197" s="17" t="s">
        <v>101</v>
      </c>
      <c r="BF197" s="17">
        <v>4.1074172497080501E-2</v>
      </c>
      <c r="BG197" s="17">
        <v>4.7445234313418599E-2</v>
      </c>
      <c r="BH197" s="17">
        <v>2.7133291515808299E-2</v>
      </c>
      <c r="BI197" s="17">
        <v>2.2443716685852499E-2</v>
      </c>
      <c r="BJ197" s="17"/>
      <c r="BK197" s="17">
        <v>4.9877783093845898E-2</v>
      </c>
      <c r="BL197" s="17">
        <v>3.7709727956382999E-2</v>
      </c>
      <c r="BM197" s="17">
        <v>2.7424081613051501E-2</v>
      </c>
      <c r="BN197" s="17">
        <v>2.72832666268975E-2</v>
      </c>
      <c r="BO197" s="17">
        <v>2.34285472081989E-2</v>
      </c>
      <c r="BP197" s="17">
        <v>4.7603643475129E-2</v>
      </c>
      <c r="BQ197" s="17">
        <v>3.79611454318051E-2</v>
      </c>
      <c r="BR197" s="17">
        <v>1.6528274693807202E-2</v>
      </c>
      <c r="BS197" s="17"/>
      <c r="BT197" s="17">
        <v>3.3800158435357698E-2</v>
      </c>
      <c r="BU197" s="17">
        <v>1.2041150534679501E-2</v>
      </c>
      <c r="BV197" s="17">
        <v>3.8015945658568397E-2</v>
      </c>
      <c r="BW197" s="17"/>
      <c r="BX197" s="17">
        <v>4.3342650181193397E-2</v>
      </c>
      <c r="BY197" s="17">
        <v>3.3719396191268097E-2</v>
      </c>
      <c r="BZ197" s="17"/>
      <c r="CA197" s="17">
        <v>1.5282159385164499E-2</v>
      </c>
      <c r="CB197" s="17">
        <v>2.6615341390156502E-2</v>
      </c>
      <c r="CC197" s="17">
        <v>3.5330720711880599E-2</v>
      </c>
      <c r="CD197" s="17">
        <v>5.8308044687050399E-2</v>
      </c>
      <c r="CE197" s="17">
        <v>2.3356340290889E-2</v>
      </c>
    </row>
    <row r="198" spans="2:83" x14ac:dyDescent="0.35">
      <c r="B198" t="s">
        <v>140</v>
      </c>
      <c r="C198" s="17">
        <v>0.74288119065963698</v>
      </c>
      <c r="D198" s="17">
        <v>0.71138187173057399</v>
      </c>
      <c r="E198" s="17">
        <v>0.77216548145633301</v>
      </c>
      <c r="F198" s="17"/>
      <c r="G198" s="17">
        <v>0.660506097354011</v>
      </c>
      <c r="H198" s="17">
        <v>0.76411299684257195</v>
      </c>
      <c r="I198" s="17">
        <v>0.74644150099900197</v>
      </c>
      <c r="J198" s="17">
        <v>0.73304013153865399</v>
      </c>
      <c r="K198" s="17">
        <v>0.73141458706826701</v>
      </c>
      <c r="L198" s="17">
        <v>0.79320066432260405</v>
      </c>
      <c r="M198" s="17"/>
      <c r="N198" s="17">
        <v>0.71228560506038796</v>
      </c>
      <c r="O198" s="17">
        <v>0.76241200659747699</v>
      </c>
      <c r="P198" s="17">
        <v>0.77577321034254998</v>
      </c>
      <c r="Q198" s="17">
        <v>0.74089313668906898</v>
      </c>
      <c r="R198" s="17">
        <v>0.69205031157142705</v>
      </c>
      <c r="S198" s="17">
        <v>0.73987549720066403</v>
      </c>
      <c r="T198" s="17">
        <v>0.76951464181627205</v>
      </c>
      <c r="U198" s="17">
        <v>0.72775140030403895</v>
      </c>
      <c r="V198" s="17">
        <v>0.73795862220541297</v>
      </c>
      <c r="W198" s="17">
        <v>0.74946851088814304</v>
      </c>
      <c r="X198" s="17">
        <v>0.75829886217119102</v>
      </c>
      <c r="Y198" s="17">
        <v>0.76865557458257305</v>
      </c>
      <c r="Z198" s="17"/>
      <c r="AA198" s="17">
        <v>0.77931057010775695</v>
      </c>
      <c r="AB198" s="17">
        <v>0.74766095836464896</v>
      </c>
      <c r="AC198" s="17">
        <v>0.74421949030685397</v>
      </c>
      <c r="AD198" s="17">
        <v>0.70304687383491204</v>
      </c>
      <c r="AE198" s="17"/>
      <c r="AF198" s="17">
        <v>0.74199870680471403</v>
      </c>
      <c r="AG198" s="17">
        <v>0.75876237385685297</v>
      </c>
      <c r="AH198" s="17">
        <v>0.73841673826475596</v>
      </c>
      <c r="AI198" s="17">
        <v>0.70955353976428803</v>
      </c>
      <c r="AJ198" s="17">
        <v>0.75194181955559602</v>
      </c>
      <c r="AK198" s="17">
        <v>0.77267636727545996</v>
      </c>
      <c r="AL198" s="17"/>
      <c r="AM198" s="17">
        <v>0.76466110250848196</v>
      </c>
      <c r="AN198" s="17">
        <v>0.74540323408148301</v>
      </c>
      <c r="AO198" s="17">
        <v>0.77622998864578996</v>
      </c>
      <c r="AP198" s="17">
        <v>0.84356746573513797</v>
      </c>
      <c r="AQ198" s="17">
        <v>0.62998117816703902</v>
      </c>
      <c r="AR198" s="17"/>
      <c r="AS198" s="17">
        <v>0.75038717715985503</v>
      </c>
      <c r="AT198" s="17">
        <v>0.75543080200761004</v>
      </c>
      <c r="AU198" s="17">
        <v>0.78240177703718405</v>
      </c>
      <c r="AV198" s="17"/>
      <c r="AW198" s="17">
        <v>0.70902205123761697</v>
      </c>
      <c r="AX198" s="17">
        <v>0.72522949008095206</v>
      </c>
      <c r="AY198" s="17">
        <v>0.75661985611207205</v>
      </c>
      <c r="AZ198" s="17">
        <v>0.80027651887953699</v>
      </c>
      <c r="BA198" s="17">
        <v>0.79765839237438096</v>
      </c>
      <c r="BB198" s="17"/>
      <c r="BC198" s="17">
        <v>0.77197140335641401</v>
      </c>
      <c r="BD198" s="17">
        <v>0.72398064542884499</v>
      </c>
      <c r="BE198" s="17" t="s">
        <v>101</v>
      </c>
      <c r="BF198" s="17">
        <v>0.71597089452198104</v>
      </c>
      <c r="BG198" s="17">
        <v>0.64877606666445098</v>
      </c>
      <c r="BH198" s="17">
        <v>0.75335432785284495</v>
      </c>
      <c r="BI198" s="17">
        <v>0.79985939938045103</v>
      </c>
      <c r="BJ198" s="17"/>
      <c r="BK198" s="17">
        <v>0.70201524950377603</v>
      </c>
      <c r="BL198" s="17">
        <v>0.68687641438215796</v>
      </c>
      <c r="BM198" s="17">
        <v>0.72692721701588203</v>
      </c>
      <c r="BN198" s="17">
        <v>0.74499666843881396</v>
      </c>
      <c r="BO198" s="17">
        <v>0.78984080431785098</v>
      </c>
      <c r="BP198" s="17">
        <v>0.79775022518343297</v>
      </c>
      <c r="BQ198" s="17">
        <v>0.81563846433985299</v>
      </c>
      <c r="BR198" s="17">
        <v>0.78922126754264899</v>
      </c>
      <c r="BS198" s="17"/>
      <c r="BT198" s="17">
        <v>0.76831157895050595</v>
      </c>
      <c r="BU198" s="17">
        <v>0.77549818338338805</v>
      </c>
      <c r="BV198" s="17">
        <v>0.70643128706075398</v>
      </c>
      <c r="BW198" s="17"/>
      <c r="BX198" s="17">
        <v>0.72111401578358603</v>
      </c>
      <c r="BY198" s="17">
        <v>0.74050846942913195</v>
      </c>
      <c r="BZ198" s="17"/>
      <c r="CA198" s="17">
        <v>0.89041274379522595</v>
      </c>
      <c r="CB198" s="17">
        <v>0.75435955250299802</v>
      </c>
      <c r="CC198" s="17">
        <v>0.73165134928934195</v>
      </c>
      <c r="CD198" s="17">
        <v>0.71154509208722105</v>
      </c>
      <c r="CE198" s="17">
        <v>0.71743799910921702</v>
      </c>
    </row>
    <row r="199" spans="2:83" x14ac:dyDescent="0.3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row>
    <row r="200" spans="2:83" x14ac:dyDescent="0.35">
      <c r="B200" s="6" t="s">
        <v>193</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row>
    <row r="201" spans="2:83" x14ac:dyDescent="0.35">
      <c r="B201" s="24" t="s">
        <v>103</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row>
    <row r="202" spans="2:83" x14ac:dyDescent="0.35">
      <c r="B202" t="s">
        <v>173</v>
      </c>
      <c r="C202" s="17">
        <v>0.26361717154013098</v>
      </c>
      <c r="D202" s="17">
        <v>0.28640259835601001</v>
      </c>
      <c r="E202" s="17">
        <v>0.24086974767789501</v>
      </c>
      <c r="F202" s="17"/>
      <c r="G202" s="17">
        <v>0.28894979452942998</v>
      </c>
      <c r="H202" s="17">
        <v>0.35072592285408499</v>
      </c>
      <c r="I202" s="17">
        <v>0.31714445891659498</v>
      </c>
      <c r="J202" s="17">
        <v>0.23710633199828299</v>
      </c>
      <c r="K202" s="17">
        <v>0.21773867055510601</v>
      </c>
      <c r="L202" s="17">
        <v>0.18426239113162299</v>
      </c>
      <c r="M202" s="17"/>
      <c r="N202" s="17">
        <v>0.360376208361401</v>
      </c>
      <c r="O202" s="17">
        <v>0.26000357817110897</v>
      </c>
      <c r="P202" s="17">
        <v>0.238614695957233</v>
      </c>
      <c r="Q202" s="17">
        <v>0.224213558350634</v>
      </c>
      <c r="R202" s="17">
        <v>0.27558893969155401</v>
      </c>
      <c r="S202" s="17">
        <v>0.208584101452019</v>
      </c>
      <c r="T202" s="17">
        <v>0.22480714588484099</v>
      </c>
      <c r="U202" s="17">
        <v>0.28023324356368301</v>
      </c>
      <c r="V202" s="17">
        <v>0.27540657546464897</v>
      </c>
      <c r="W202" s="17">
        <v>0.195685403663798</v>
      </c>
      <c r="X202" s="17">
        <v>0.34749705616679999</v>
      </c>
      <c r="Y202" s="17">
        <v>0.25079221508342697</v>
      </c>
      <c r="Z202" s="17"/>
      <c r="AA202" s="17">
        <v>0.26028431202953201</v>
      </c>
      <c r="AB202" s="17">
        <v>0.236792371298469</v>
      </c>
      <c r="AC202" s="17">
        <v>0.28409653731575402</v>
      </c>
      <c r="AD202" s="17">
        <v>0.27699566638474099</v>
      </c>
      <c r="AE202" s="17"/>
      <c r="AF202" s="17">
        <v>0.34556754701840597</v>
      </c>
      <c r="AG202" s="17">
        <v>0.23621432973353801</v>
      </c>
      <c r="AH202" s="17">
        <v>0.25440777181436203</v>
      </c>
      <c r="AI202" s="17">
        <v>0.217412520505011</v>
      </c>
      <c r="AJ202" s="17">
        <v>0.216970326139453</v>
      </c>
      <c r="AK202" s="17">
        <v>0.38361313962842902</v>
      </c>
      <c r="AL202" s="17"/>
      <c r="AM202" s="17">
        <v>0.23614896525514001</v>
      </c>
      <c r="AN202" s="17">
        <v>0.33127673249809902</v>
      </c>
      <c r="AO202" s="17">
        <v>0.237690230133489</v>
      </c>
      <c r="AP202" s="17">
        <v>0.28955596064806199</v>
      </c>
      <c r="AQ202" s="17">
        <v>0.201614059323453</v>
      </c>
      <c r="AR202" s="17"/>
      <c r="AS202" s="17">
        <v>0.208353582421752</v>
      </c>
      <c r="AT202" s="17">
        <v>0.33658375846491001</v>
      </c>
      <c r="AU202" s="17">
        <v>0.237562242806824</v>
      </c>
      <c r="AV202" s="17"/>
      <c r="AW202" s="17">
        <v>0.27230830959328201</v>
      </c>
      <c r="AX202" s="17">
        <v>0.25845681104399598</v>
      </c>
      <c r="AY202" s="17">
        <v>0.22399797829526999</v>
      </c>
      <c r="AZ202" s="17">
        <v>0.30729667350241602</v>
      </c>
      <c r="BA202" s="17">
        <v>0.34897846482344502</v>
      </c>
      <c r="BB202" s="17"/>
      <c r="BC202" s="17">
        <v>0.242901377374972</v>
      </c>
      <c r="BD202" s="17">
        <v>0.26899651022248999</v>
      </c>
      <c r="BE202" s="17" t="s">
        <v>101</v>
      </c>
      <c r="BF202" s="17">
        <v>0.35350287840517303</v>
      </c>
      <c r="BG202" s="17">
        <v>0.30685766601637698</v>
      </c>
      <c r="BH202" s="17">
        <v>0.23871206904550599</v>
      </c>
      <c r="BI202" s="17">
        <v>0.26966986669871301</v>
      </c>
      <c r="BJ202" s="17"/>
      <c r="BK202" s="17">
        <v>0.32829793135733898</v>
      </c>
      <c r="BL202" s="17">
        <v>0.27637243644911302</v>
      </c>
      <c r="BM202" s="17">
        <v>0.27469109161793098</v>
      </c>
      <c r="BN202" s="17">
        <v>0.21681590176629301</v>
      </c>
      <c r="BO202" s="17">
        <v>0.21711647599397199</v>
      </c>
      <c r="BP202" s="17">
        <v>0.28439719898863203</v>
      </c>
      <c r="BQ202" s="17">
        <v>0.29308375883305399</v>
      </c>
      <c r="BR202" s="17">
        <v>0.32339951678527301</v>
      </c>
      <c r="BS202" s="17"/>
      <c r="BT202" s="17">
        <v>0.32530123102770397</v>
      </c>
      <c r="BU202" s="17">
        <v>0.191515438207429</v>
      </c>
      <c r="BV202" s="17">
        <v>0.261165050029042</v>
      </c>
      <c r="BW202" s="17"/>
      <c r="BX202" s="17">
        <v>0.32877687105202502</v>
      </c>
      <c r="BY202" s="17">
        <v>0.24806472721582801</v>
      </c>
      <c r="BZ202" s="17"/>
      <c r="CA202" s="17">
        <v>0.438908391313584</v>
      </c>
      <c r="CB202" s="17">
        <v>0.26742898612593902</v>
      </c>
      <c r="CC202" s="17">
        <v>0.26233818778249102</v>
      </c>
      <c r="CD202" s="17">
        <v>0.29497059920444801</v>
      </c>
      <c r="CE202" s="17">
        <v>0.258502140351003</v>
      </c>
    </row>
    <row r="203" spans="2:83" x14ac:dyDescent="0.35">
      <c r="B203" t="s">
        <v>174</v>
      </c>
      <c r="C203" s="17">
        <v>0.38269982694009202</v>
      </c>
      <c r="D203" s="17">
        <v>0.351758043753851</v>
      </c>
      <c r="E203" s="17">
        <v>0.41213290991983798</v>
      </c>
      <c r="F203" s="17"/>
      <c r="G203" s="17">
        <v>0.40725260596042601</v>
      </c>
      <c r="H203" s="17">
        <v>0.384400996040837</v>
      </c>
      <c r="I203" s="17">
        <v>0.39555679552336398</v>
      </c>
      <c r="J203" s="17">
        <v>0.41195424658076701</v>
      </c>
      <c r="K203" s="17">
        <v>0.35791614656776499</v>
      </c>
      <c r="L203" s="17">
        <v>0.34742282054912299</v>
      </c>
      <c r="M203" s="17"/>
      <c r="N203" s="17">
        <v>0.36086071812930298</v>
      </c>
      <c r="O203" s="17">
        <v>0.36299326033124302</v>
      </c>
      <c r="P203" s="17">
        <v>0.38794057318401798</v>
      </c>
      <c r="Q203" s="17">
        <v>0.38784499357051</v>
      </c>
      <c r="R203" s="17">
        <v>0.300366203045066</v>
      </c>
      <c r="S203" s="17">
        <v>0.41325928350122798</v>
      </c>
      <c r="T203" s="17">
        <v>0.45545097255483802</v>
      </c>
      <c r="U203" s="17">
        <v>0.49858008351236499</v>
      </c>
      <c r="V203" s="17">
        <v>0.40381728150643398</v>
      </c>
      <c r="W203" s="17">
        <v>0.36956243034985597</v>
      </c>
      <c r="X203" s="17">
        <v>0.30309805904613901</v>
      </c>
      <c r="Y203" s="17">
        <v>0.389184268502963</v>
      </c>
      <c r="Z203" s="17"/>
      <c r="AA203" s="17">
        <v>0.37624013113475002</v>
      </c>
      <c r="AB203" s="17">
        <v>0.38221156210604501</v>
      </c>
      <c r="AC203" s="17">
        <v>0.39130663574814001</v>
      </c>
      <c r="AD203" s="17">
        <v>0.38565325161035202</v>
      </c>
      <c r="AE203" s="17"/>
      <c r="AF203" s="17">
        <v>0.370858370055277</v>
      </c>
      <c r="AG203" s="17">
        <v>0.400512115096263</v>
      </c>
      <c r="AH203" s="17">
        <v>0.41634873085726998</v>
      </c>
      <c r="AI203" s="17">
        <v>0.38679313861804598</v>
      </c>
      <c r="AJ203" s="17">
        <v>0.35925407744955601</v>
      </c>
      <c r="AK203" s="17">
        <v>0.275495389453635</v>
      </c>
      <c r="AL203" s="17"/>
      <c r="AM203" s="17">
        <v>0.36496876630500602</v>
      </c>
      <c r="AN203" s="17">
        <v>0.413142447061638</v>
      </c>
      <c r="AO203" s="17">
        <v>0.35605381730410202</v>
      </c>
      <c r="AP203" s="17">
        <v>0.48890201081518397</v>
      </c>
      <c r="AQ203" s="17">
        <v>0.37465051040858499</v>
      </c>
      <c r="AR203" s="17"/>
      <c r="AS203" s="17">
        <v>0.36441881129388798</v>
      </c>
      <c r="AT203" s="17">
        <v>0.388219444508905</v>
      </c>
      <c r="AU203" s="17">
        <v>0.44646086378869299</v>
      </c>
      <c r="AV203" s="17"/>
      <c r="AW203" s="17">
        <v>0.379077323238388</v>
      </c>
      <c r="AX203" s="17">
        <v>0.38981010748682798</v>
      </c>
      <c r="AY203" s="17">
        <v>0.39350756068552101</v>
      </c>
      <c r="AZ203" s="17">
        <v>0.36315169346696502</v>
      </c>
      <c r="BA203" s="17">
        <v>0.337286395048566</v>
      </c>
      <c r="BB203" s="17"/>
      <c r="BC203" s="17">
        <v>0.34102699070881498</v>
      </c>
      <c r="BD203" s="17">
        <v>0.432111215913702</v>
      </c>
      <c r="BE203" s="17" t="s">
        <v>101</v>
      </c>
      <c r="BF203" s="17">
        <v>0.30738484265537303</v>
      </c>
      <c r="BG203" s="17">
        <v>0.38609916742949701</v>
      </c>
      <c r="BH203" s="17">
        <v>0.45197569366367801</v>
      </c>
      <c r="BI203" s="17">
        <v>0.40177962003408102</v>
      </c>
      <c r="BJ203" s="17"/>
      <c r="BK203" s="17">
        <v>0.35178422005611598</v>
      </c>
      <c r="BL203" s="17">
        <v>0.34753481126636798</v>
      </c>
      <c r="BM203" s="17">
        <v>0.35645161939251901</v>
      </c>
      <c r="BN203" s="17">
        <v>0.45697496529130199</v>
      </c>
      <c r="BO203" s="17">
        <v>0.37558900886435898</v>
      </c>
      <c r="BP203" s="17">
        <v>0.40372100909589598</v>
      </c>
      <c r="BQ203" s="17">
        <v>0.37158142625809598</v>
      </c>
      <c r="BR203" s="17">
        <v>0.36697803839543702</v>
      </c>
      <c r="BS203" s="17"/>
      <c r="BT203" s="17">
        <v>0.41981298215893498</v>
      </c>
      <c r="BU203" s="17">
        <v>0.35104703683837402</v>
      </c>
      <c r="BV203" s="17">
        <v>0.37863878014956898</v>
      </c>
      <c r="BW203" s="17"/>
      <c r="BX203" s="17">
        <v>0.40910902398561899</v>
      </c>
      <c r="BY203" s="17">
        <v>0.392000338974</v>
      </c>
      <c r="BZ203" s="17"/>
      <c r="CA203" s="17">
        <v>0.33192162350495902</v>
      </c>
      <c r="CB203" s="17">
        <v>0.39940087150972398</v>
      </c>
      <c r="CC203" s="17">
        <v>0.39366944651749802</v>
      </c>
      <c r="CD203" s="17">
        <v>0.43655203618114002</v>
      </c>
      <c r="CE203" s="17">
        <v>0.429214376276842</v>
      </c>
    </row>
    <row r="204" spans="2:83" x14ac:dyDescent="0.35">
      <c r="B204" t="s">
        <v>175</v>
      </c>
      <c r="C204" s="17">
        <v>0.234183510239035</v>
      </c>
      <c r="D204" s="17">
        <v>0.22887569418663101</v>
      </c>
      <c r="E204" s="17">
        <v>0.24060617920999899</v>
      </c>
      <c r="F204" s="17"/>
      <c r="G204" s="17">
        <v>0.20517223785032801</v>
      </c>
      <c r="H204" s="17">
        <v>0.15504621748096201</v>
      </c>
      <c r="I204" s="17">
        <v>0.214412055442467</v>
      </c>
      <c r="J204" s="17">
        <v>0.21862129096297001</v>
      </c>
      <c r="K204" s="17">
        <v>0.26044526003959301</v>
      </c>
      <c r="L204" s="17">
        <v>0.32922958930065599</v>
      </c>
      <c r="M204" s="17"/>
      <c r="N204" s="17">
        <v>0.165457046266414</v>
      </c>
      <c r="O204" s="17">
        <v>0.23428055863647501</v>
      </c>
      <c r="P204" s="17">
        <v>0.26452847976458799</v>
      </c>
      <c r="Q204" s="17">
        <v>0.24709025122703801</v>
      </c>
      <c r="R204" s="17">
        <v>0.30306994705246598</v>
      </c>
      <c r="S204" s="17">
        <v>0.25732673969620101</v>
      </c>
      <c r="T204" s="17">
        <v>0.18488207155154401</v>
      </c>
      <c r="U204" s="17">
        <v>0.12705259086201601</v>
      </c>
      <c r="V204" s="17">
        <v>0.22554594935090699</v>
      </c>
      <c r="W204" s="17">
        <v>0.31143033717086099</v>
      </c>
      <c r="X204" s="17">
        <v>0.23491132214433699</v>
      </c>
      <c r="Y204" s="17">
        <v>0.27742574638955703</v>
      </c>
      <c r="Z204" s="17"/>
      <c r="AA204" s="17">
        <v>0.234509113496322</v>
      </c>
      <c r="AB204" s="17">
        <v>0.24372066660203401</v>
      </c>
      <c r="AC204" s="17">
        <v>0.227244670795655</v>
      </c>
      <c r="AD204" s="17">
        <v>0.22998293460427899</v>
      </c>
      <c r="AE204" s="17"/>
      <c r="AF204" s="17">
        <v>0.188582911225495</v>
      </c>
      <c r="AG204" s="17">
        <v>0.2352818430419</v>
      </c>
      <c r="AH204" s="17">
        <v>0.22256025786921499</v>
      </c>
      <c r="AI204" s="17">
        <v>0.25329101041948099</v>
      </c>
      <c r="AJ204" s="17">
        <v>0.27639398377299901</v>
      </c>
      <c r="AK204" s="17">
        <v>0.296576708952278</v>
      </c>
      <c r="AL204" s="17"/>
      <c r="AM204" s="17">
        <v>0.26105076152007201</v>
      </c>
      <c r="AN204" s="17">
        <v>0.168979916554924</v>
      </c>
      <c r="AO204" s="17">
        <v>0.252286364199583</v>
      </c>
      <c r="AP204" s="17">
        <v>0.17932430671478899</v>
      </c>
      <c r="AQ204" s="17">
        <v>0.27950248941561601</v>
      </c>
      <c r="AR204" s="17"/>
      <c r="AS204" s="17">
        <v>0.28035382258316099</v>
      </c>
      <c r="AT204" s="17">
        <v>0.181872484302464</v>
      </c>
      <c r="AU204" s="17">
        <v>0.20031072782916201</v>
      </c>
      <c r="AV204" s="17"/>
      <c r="AW204" s="17">
        <v>0.24028449013866199</v>
      </c>
      <c r="AX204" s="17">
        <v>0.23411993176417401</v>
      </c>
      <c r="AY204" s="17">
        <v>0.253702002403839</v>
      </c>
      <c r="AZ204" s="17">
        <v>0.190782976272833</v>
      </c>
      <c r="BA204" s="17">
        <v>0.18481229884904801</v>
      </c>
      <c r="BB204" s="17"/>
      <c r="BC204" s="17">
        <v>0.27726814588197501</v>
      </c>
      <c r="BD204" s="17">
        <v>0.209708305491321</v>
      </c>
      <c r="BE204" s="17" t="s">
        <v>101</v>
      </c>
      <c r="BF204" s="17">
        <v>0.23965544987939699</v>
      </c>
      <c r="BG204" s="17">
        <v>0.18303408910295199</v>
      </c>
      <c r="BH204" s="17">
        <v>0.189871106396925</v>
      </c>
      <c r="BI204" s="17">
        <v>0.21389091355431999</v>
      </c>
      <c r="BJ204" s="17"/>
      <c r="BK204" s="17">
        <v>0.15598021190606601</v>
      </c>
      <c r="BL204" s="17">
        <v>0.25171452703004998</v>
      </c>
      <c r="BM204" s="17">
        <v>0.26997565951063701</v>
      </c>
      <c r="BN204" s="17">
        <v>0.22036644689179499</v>
      </c>
      <c r="BO204" s="17">
        <v>0.25949925915904198</v>
      </c>
      <c r="BP204" s="17">
        <v>0.198633900641632</v>
      </c>
      <c r="BQ204" s="17">
        <v>0.187226383469554</v>
      </c>
      <c r="BR204" s="17">
        <v>0.23169964818347799</v>
      </c>
      <c r="BS204" s="17"/>
      <c r="BT204" s="17">
        <v>0.18585418290105701</v>
      </c>
      <c r="BU204" s="17">
        <v>0.31043533538315299</v>
      </c>
      <c r="BV204" s="17">
        <v>0.21976640563227601</v>
      </c>
      <c r="BW204" s="17"/>
      <c r="BX204" s="17">
        <v>0.19193720849500601</v>
      </c>
      <c r="BY204" s="17">
        <v>0.23073408285549199</v>
      </c>
      <c r="BZ204" s="17"/>
      <c r="CA204" s="17">
        <v>0.16488321286534999</v>
      </c>
      <c r="CB204" s="17">
        <v>0.201394590104226</v>
      </c>
      <c r="CC204" s="17">
        <v>0.22351162088537599</v>
      </c>
      <c r="CD204" s="17">
        <v>0.18214793582761199</v>
      </c>
      <c r="CE204" s="17">
        <v>0.21636047515977799</v>
      </c>
    </row>
    <row r="205" spans="2:83" x14ac:dyDescent="0.35">
      <c r="B205" t="s">
        <v>176</v>
      </c>
      <c r="C205" s="17">
        <v>6.4266853337388394E-2</v>
      </c>
      <c r="D205" s="17">
        <v>6.9704828884999306E-2</v>
      </c>
      <c r="E205" s="17">
        <v>5.9531947430339502E-2</v>
      </c>
      <c r="F205" s="17"/>
      <c r="G205" s="17">
        <v>5.93690159045063E-2</v>
      </c>
      <c r="H205" s="17">
        <v>4.30551328411162E-2</v>
      </c>
      <c r="I205" s="17">
        <v>3.9880256234043399E-2</v>
      </c>
      <c r="J205" s="17">
        <v>5.50362416147352E-2</v>
      </c>
      <c r="K205" s="17">
        <v>9.7578389693011205E-2</v>
      </c>
      <c r="L205" s="17">
        <v>8.9835250471908795E-2</v>
      </c>
      <c r="M205" s="17"/>
      <c r="N205" s="17">
        <v>4.8735509228385897E-2</v>
      </c>
      <c r="O205" s="17">
        <v>6.6362393670459804E-2</v>
      </c>
      <c r="P205" s="17">
        <v>7.58419098484263E-2</v>
      </c>
      <c r="Q205" s="17">
        <v>7.5415672324635502E-2</v>
      </c>
      <c r="R205" s="17">
        <v>4.65264083061123E-2</v>
      </c>
      <c r="S205" s="17">
        <v>9.7042770995177205E-2</v>
      </c>
      <c r="T205" s="17">
        <v>8.5711507686435401E-2</v>
      </c>
      <c r="U205" s="17">
        <v>2.3381060874870602E-2</v>
      </c>
      <c r="V205" s="17">
        <v>5.1344588094118002E-2</v>
      </c>
      <c r="W205" s="17">
        <v>5.9967290458941898E-2</v>
      </c>
      <c r="X205" s="17">
        <v>7.1448266197742402E-2</v>
      </c>
      <c r="Y205" s="17">
        <v>5.1686661977753401E-2</v>
      </c>
      <c r="Z205" s="17"/>
      <c r="AA205" s="17">
        <v>7.8926704353216998E-2</v>
      </c>
      <c r="AB205" s="17">
        <v>6.93105196111099E-2</v>
      </c>
      <c r="AC205" s="17">
        <v>5.8904543544300303E-2</v>
      </c>
      <c r="AD205" s="17">
        <v>4.8427760302393999E-2</v>
      </c>
      <c r="AE205" s="17"/>
      <c r="AF205" s="17">
        <v>6.0656124506470503E-2</v>
      </c>
      <c r="AG205" s="17">
        <v>5.9339419623294899E-2</v>
      </c>
      <c r="AH205" s="17">
        <v>4.3428923900785003E-2</v>
      </c>
      <c r="AI205" s="17">
        <v>8.1228361417733097E-2</v>
      </c>
      <c r="AJ205" s="17">
        <v>8.4552539789498102E-2</v>
      </c>
      <c r="AK205" s="17">
        <v>4.4314761965657798E-2</v>
      </c>
      <c r="AL205" s="17"/>
      <c r="AM205" s="17">
        <v>8.5393090032791302E-2</v>
      </c>
      <c r="AN205" s="17">
        <v>4.45928403452686E-2</v>
      </c>
      <c r="AO205" s="17">
        <v>8.30797511092599E-2</v>
      </c>
      <c r="AP205" s="17">
        <v>4.2217721821964503E-2</v>
      </c>
      <c r="AQ205" s="17">
        <v>3.6104369505784398E-2</v>
      </c>
      <c r="AR205" s="17"/>
      <c r="AS205" s="17">
        <v>9.6085785496388298E-2</v>
      </c>
      <c r="AT205" s="17">
        <v>4.7717164418770497E-2</v>
      </c>
      <c r="AU205" s="17">
        <v>5.7092049937083E-2</v>
      </c>
      <c r="AV205" s="17"/>
      <c r="AW205" s="17">
        <v>5.9739422062543901E-2</v>
      </c>
      <c r="AX205" s="17">
        <v>6.0514987938074402E-2</v>
      </c>
      <c r="AY205" s="17">
        <v>7.2245224251512793E-2</v>
      </c>
      <c r="AZ205" s="17">
        <v>7.6360251699076301E-2</v>
      </c>
      <c r="BA205" s="17">
        <v>7.6876348509572506E-2</v>
      </c>
      <c r="BB205" s="17"/>
      <c r="BC205" s="17">
        <v>8.7102302875370796E-2</v>
      </c>
      <c r="BD205" s="17">
        <v>4.4426346060503101E-2</v>
      </c>
      <c r="BE205" s="17" t="s">
        <v>101</v>
      </c>
      <c r="BF205" s="17">
        <v>3.8138956374601601E-2</v>
      </c>
      <c r="BG205" s="17">
        <v>4.0082416181405497E-2</v>
      </c>
      <c r="BH205" s="17">
        <v>6.3480450039527694E-2</v>
      </c>
      <c r="BI205" s="17">
        <v>4.5613080480543203E-2</v>
      </c>
      <c r="BJ205" s="17"/>
      <c r="BK205" s="17">
        <v>5.6558865279958799E-2</v>
      </c>
      <c r="BL205" s="17">
        <v>6.18415334434066E-2</v>
      </c>
      <c r="BM205" s="17">
        <v>5.3784702200541802E-2</v>
      </c>
      <c r="BN205" s="17">
        <v>6.2853585223193703E-2</v>
      </c>
      <c r="BO205" s="17">
        <v>0.111159589069333</v>
      </c>
      <c r="BP205" s="17">
        <v>6.1713547798983699E-2</v>
      </c>
      <c r="BQ205" s="17">
        <v>7.0698298932178105E-2</v>
      </c>
      <c r="BR205" s="17">
        <v>5.1959911519280998E-2</v>
      </c>
      <c r="BS205" s="17"/>
      <c r="BT205" s="17">
        <v>3.2144171681529603E-2</v>
      </c>
      <c r="BU205" s="17">
        <v>7.7211943337193306E-2</v>
      </c>
      <c r="BV205" s="17">
        <v>8.0430535044592993E-2</v>
      </c>
      <c r="BW205" s="17"/>
      <c r="BX205" s="17">
        <v>3.4911330902742801E-2</v>
      </c>
      <c r="BY205" s="17">
        <v>6.9242384725077905E-2</v>
      </c>
      <c r="BZ205" s="17"/>
      <c r="CA205" s="17">
        <v>5.4610717540355402E-2</v>
      </c>
      <c r="CB205" s="17">
        <v>7.9345781407580807E-2</v>
      </c>
      <c r="CC205" s="17">
        <v>6.8476869575513105E-2</v>
      </c>
      <c r="CD205" s="17">
        <v>5.3638318244544597E-2</v>
      </c>
      <c r="CE205" s="17">
        <v>3.9592711245119698E-2</v>
      </c>
    </row>
    <row r="206" spans="2:83" x14ac:dyDescent="0.35">
      <c r="B206" t="s">
        <v>177</v>
      </c>
      <c r="C206" s="17">
        <v>1.32892927336144E-2</v>
      </c>
      <c r="D206" s="17">
        <v>2.3157581997043399E-2</v>
      </c>
      <c r="E206" s="17">
        <v>3.77936536581299E-3</v>
      </c>
      <c r="F206" s="17"/>
      <c r="G206" s="17">
        <v>8.63104958076155E-3</v>
      </c>
      <c r="H206" s="17">
        <v>1.7805359774977901E-2</v>
      </c>
      <c r="I206" s="17">
        <v>5.7721211278258903E-3</v>
      </c>
      <c r="J206" s="17">
        <v>1.45596232284075E-2</v>
      </c>
      <c r="K206" s="17">
        <v>1.4172150099357799E-2</v>
      </c>
      <c r="L206" s="17">
        <v>1.7187544224187501E-2</v>
      </c>
      <c r="M206" s="17"/>
      <c r="N206" s="17">
        <v>2.17434804433068E-2</v>
      </c>
      <c r="O206" s="17">
        <v>3.5002037379327798E-2</v>
      </c>
      <c r="P206" s="17">
        <v>1.0664870179440501E-2</v>
      </c>
      <c r="Q206" s="17">
        <v>5.2951877899571004E-3</v>
      </c>
      <c r="R206" s="17">
        <v>1.70725645246293E-2</v>
      </c>
      <c r="S206" s="17">
        <v>0</v>
      </c>
      <c r="T206" s="17">
        <v>0</v>
      </c>
      <c r="U206" s="17">
        <v>1.22365230511718E-2</v>
      </c>
      <c r="V206" s="17">
        <v>4.7192660277444497E-3</v>
      </c>
      <c r="W206" s="17">
        <v>2.0147303879056801E-2</v>
      </c>
      <c r="X206" s="17">
        <v>6.7832972398606797E-3</v>
      </c>
      <c r="Y206" s="17">
        <v>0</v>
      </c>
      <c r="Z206" s="17"/>
      <c r="AA206" s="17">
        <v>1.4739411717675399E-2</v>
      </c>
      <c r="AB206" s="17">
        <v>1.4045965786134301E-2</v>
      </c>
      <c r="AC206" s="17">
        <v>1.4338992996052E-2</v>
      </c>
      <c r="AD206" s="17">
        <v>8.2091385734760196E-3</v>
      </c>
      <c r="AE206" s="17"/>
      <c r="AF206" s="17">
        <v>3.2990672559588402E-3</v>
      </c>
      <c r="AG206" s="17">
        <v>1.9686180818471399E-2</v>
      </c>
      <c r="AH206" s="17">
        <v>1.2331722917477901E-2</v>
      </c>
      <c r="AI206" s="17">
        <v>1.28813366102833E-2</v>
      </c>
      <c r="AJ206" s="17">
        <v>2.2420264596463801E-2</v>
      </c>
      <c r="AK206" s="17">
        <v>0</v>
      </c>
      <c r="AL206" s="17"/>
      <c r="AM206" s="17">
        <v>1.48543735272558E-2</v>
      </c>
      <c r="AN206" s="17">
        <v>7.7948715125206796E-3</v>
      </c>
      <c r="AO206" s="17">
        <v>2.3003219356432701E-2</v>
      </c>
      <c r="AP206" s="17">
        <v>0</v>
      </c>
      <c r="AQ206" s="17">
        <v>3.3236506739068999E-2</v>
      </c>
      <c r="AR206" s="17"/>
      <c r="AS206" s="17">
        <v>1.6751340294061001E-2</v>
      </c>
      <c r="AT206" s="17">
        <v>6.4217643565100003E-3</v>
      </c>
      <c r="AU206" s="17">
        <v>1.96801673024063E-2</v>
      </c>
      <c r="AV206" s="17"/>
      <c r="AW206" s="17">
        <v>5.1584651101387099E-3</v>
      </c>
      <c r="AX206" s="17">
        <v>2.11965336341817E-2</v>
      </c>
      <c r="AY206" s="17">
        <v>9.6530897661278904E-3</v>
      </c>
      <c r="AZ206" s="17">
        <v>1.5574215968272E-2</v>
      </c>
      <c r="BA206" s="17">
        <v>2.7852401697902401E-2</v>
      </c>
      <c r="BB206" s="17"/>
      <c r="BC206" s="17">
        <v>9.6349184481773105E-3</v>
      </c>
      <c r="BD206" s="17">
        <v>1.2842021050457999E-2</v>
      </c>
      <c r="BE206" s="17" t="s">
        <v>101</v>
      </c>
      <c r="BF206" s="17">
        <v>3.8450338529900298E-2</v>
      </c>
      <c r="BG206" s="17">
        <v>5.2794133146517796E-3</v>
      </c>
      <c r="BH206" s="17">
        <v>1.2016136272460299E-2</v>
      </c>
      <c r="BI206" s="17">
        <v>1.47726842856907E-2</v>
      </c>
      <c r="BJ206" s="17"/>
      <c r="BK206" s="17">
        <v>2.0237850695266998E-2</v>
      </c>
      <c r="BL206" s="17">
        <v>1.14928255883279E-2</v>
      </c>
      <c r="BM206" s="17">
        <v>7.3453824825623001E-3</v>
      </c>
      <c r="BN206" s="17">
        <v>9.6117166264283304E-3</v>
      </c>
      <c r="BO206" s="17">
        <v>1.3824466831707899E-2</v>
      </c>
      <c r="BP206" s="17">
        <v>3.1740291354992997E-2</v>
      </c>
      <c r="BQ206" s="17">
        <v>1.5412009861208E-2</v>
      </c>
      <c r="BR206" s="17">
        <v>7.4180832090940101E-3</v>
      </c>
      <c r="BS206" s="17"/>
      <c r="BT206" s="17">
        <v>7.4777270583686701E-3</v>
      </c>
      <c r="BU206" s="17">
        <v>2.2706791643341599E-2</v>
      </c>
      <c r="BV206" s="17">
        <v>1.1664668474204399E-2</v>
      </c>
      <c r="BW206" s="17"/>
      <c r="BX206" s="17">
        <v>1.8636631852189001E-2</v>
      </c>
      <c r="BY206" s="17">
        <v>1.2367951121138501E-2</v>
      </c>
      <c r="BZ206" s="17"/>
      <c r="CA206" s="17">
        <v>9.6760547757523893E-3</v>
      </c>
      <c r="CB206" s="17">
        <v>1.16554473493947E-2</v>
      </c>
      <c r="CC206" s="17">
        <v>1.85082574180447E-2</v>
      </c>
      <c r="CD206" s="17">
        <v>1.60381336415822E-2</v>
      </c>
      <c r="CE206" s="17">
        <v>6.6562738593517702E-3</v>
      </c>
    </row>
    <row r="207" spans="2:83" x14ac:dyDescent="0.35">
      <c r="B207" t="s">
        <v>113</v>
      </c>
      <c r="C207" s="17">
        <v>4.1943345209739198E-2</v>
      </c>
      <c r="D207" s="17">
        <v>4.0101252821465198E-2</v>
      </c>
      <c r="E207" s="17">
        <v>4.3079850396116302E-2</v>
      </c>
      <c r="F207" s="17"/>
      <c r="G207" s="17">
        <v>3.0625296174548001E-2</v>
      </c>
      <c r="H207" s="17">
        <v>4.8966371008021502E-2</v>
      </c>
      <c r="I207" s="17">
        <v>2.72343127557047E-2</v>
      </c>
      <c r="J207" s="17">
        <v>6.2722265614836806E-2</v>
      </c>
      <c r="K207" s="17">
        <v>5.2149383045167599E-2</v>
      </c>
      <c r="L207" s="17">
        <v>3.2062404322502298E-2</v>
      </c>
      <c r="M207" s="17"/>
      <c r="N207" s="17">
        <v>4.2827037571189698E-2</v>
      </c>
      <c r="O207" s="17">
        <v>4.1358171811386298E-2</v>
      </c>
      <c r="P207" s="17">
        <v>2.2409471066293998E-2</v>
      </c>
      <c r="Q207" s="17">
        <v>6.0140336737226199E-2</v>
      </c>
      <c r="R207" s="17">
        <v>5.73759373801725E-2</v>
      </c>
      <c r="S207" s="17">
        <v>2.3787104355374601E-2</v>
      </c>
      <c r="T207" s="17">
        <v>4.9148302322341499E-2</v>
      </c>
      <c r="U207" s="17">
        <v>5.8516498135893998E-2</v>
      </c>
      <c r="V207" s="17">
        <v>3.9166339556147803E-2</v>
      </c>
      <c r="W207" s="17">
        <v>4.3207234477485798E-2</v>
      </c>
      <c r="X207" s="17">
        <v>3.6261999205120701E-2</v>
      </c>
      <c r="Y207" s="17">
        <v>3.0911108046299901E-2</v>
      </c>
      <c r="Z207" s="17"/>
      <c r="AA207" s="17">
        <v>3.5300327268503497E-2</v>
      </c>
      <c r="AB207" s="17">
        <v>5.39189145962084E-2</v>
      </c>
      <c r="AC207" s="17">
        <v>2.41086196000985E-2</v>
      </c>
      <c r="AD207" s="17">
        <v>5.0731248524757501E-2</v>
      </c>
      <c r="AE207" s="17"/>
      <c r="AF207" s="17">
        <v>3.10359799383923E-2</v>
      </c>
      <c r="AG207" s="17">
        <v>4.8966111686531998E-2</v>
      </c>
      <c r="AH207" s="17">
        <v>5.0922592640890899E-2</v>
      </c>
      <c r="AI207" s="17">
        <v>4.8393632429445797E-2</v>
      </c>
      <c r="AJ207" s="17">
        <v>4.04088082520297E-2</v>
      </c>
      <c r="AK207" s="17">
        <v>0</v>
      </c>
      <c r="AL207" s="17"/>
      <c r="AM207" s="17">
        <v>3.7584043359735003E-2</v>
      </c>
      <c r="AN207" s="17">
        <v>3.4213192027549202E-2</v>
      </c>
      <c r="AO207" s="17">
        <v>4.78866178971332E-2</v>
      </c>
      <c r="AP207" s="17">
        <v>0</v>
      </c>
      <c r="AQ207" s="17">
        <v>7.4892064607492703E-2</v>
      </c>
      <c r="AR207" s="17"/>
      <c r="AS207" s="17">
        <v>3.4036657910749397E-2</v>
      </c>
      <c r="AT207" s="17">
        <v>3.9185383948440497E-2</v>
      </c>
      <c r="AU207" s="17">
        <v>3.8893948335831999E-2</v>
      </c>
      <c r="AV207" s="17"/>
      <c r="AW207" s="17">
        <v>4.3431989856984599E-2</v>
      </c>
      <c r="AX207" s="17">
        <v>3.5901628132744799E-2</v>
      </c>
      <c r="AY207" s="17">
        <v>4.6894144597729698E-2</v>
      </c>
      <c r="AZ207" s="17">
        <v>4.6834189090437801E-2</v>
      </c>
      <c r="BA207" s="17">
        <v>2.4194091071465602E-2</v>
      </c>
      <c r="BB207" s="17"/>
      <c r="BC207" s="17">
        <v>4.2066264710689402E-2</v>
      </c>
      <c r="BD207" s="17">
        <v>3.1915601261525803E-2</v>
      </c>
      <c r="BE207" s="17" t="s">
        <v>101</v>
      </c>
      <c r="BF207" s="17">
        <v>2.2867534155555699E-2</v>
      </c>
      <c r="BG207" s="17">
        <v>7.86472479551166E-2</v>
      </c>
      <c r="BH207" s="17">
        <v>4.39445445819035E-2</v>
      </c>
      <c r="BI207" s="17">
        <v>5.4273834946653103E-2</v>
      </c>
      <c r="BJ207" s="17"/>
      <c r="BK207" s="17">
        <v>8.7140920705253699E-2</v>
      </c>
      <c r="BL207" s="17">
        <v>5.1043866222734498E-2</v>
      </c>
      <c r="BM207" s="17">
        <v>3.7751544795808799E-2</v>
      </c>
      <c r="BN207" s="17">
        <v>3.33773842009875E-2</v>
      </c>
      <c r="BO207" s="17">
        <v>2.2811200081586401E-2</v>
      </c>
      <c r="BP207" s="17">
        <v>1.97940521198634E-2</v>
      </c>
      <c r="BQ207" s="17">
        <v>6.1998122645910002E-2</v>
      </c>
      <c r="BR207" s="17">
        <v>1.85448019074369E-2</v>
      </c>
      <c r="BS207" s="17"/>
      <c r="BT207" s="17">
        <v>2.9409705172405799E-2</v>
      </c>
      <c r="BU207" s="17">
        <v>4.7083454590508403E-2</v>
      </c>
      <c r="BV207" s="17">
        <v>4.8334560670315697E-2</v>
      </c>
      <c r="BW207" s="17"/>
      <c r="BX207" s="17">
        <v>1.6628933712417499E-2</v>
      </c>
      <c r="BY207" s="17">
        <v>4.7590515108463897E-2</v>
      </c>
      <c r="BZ207" s="17"/>
      <c r="CA207" s="17">
        <v>0</v>
      </c>
      <c r="CB207" s="17">
        <v>4.0774323503136298E-2</v>
      </c>
      <c r="CC207" s="17">
        <v>3.3495617821077302E-2</v>
      </c>
      <c r="CD207" s="17">
        <v>1.6652976900673501E-2</v>
      </c>
      <c r="CE207" s="17">
        <v>4.9674023107905398E-2</v>
      </c>
    </row>
    <row r="208" spans="2:83" x14ac:dyDescent="0.35">
      <c r="B208" t="s">
        <v>178</v>
      </c>
      <c r="C208" s="17">
        <v>0.64631699848022295</v>
      </c>
      <c r="D208" s="17">
        <v>0.63816064210986101</v>
      </c>
      <c r="E208" s="17">
        <v>0.65300265759773202</v>
      </c>
      <c r="F208" s="17"/>
      <c r="G208" s="17">
        <v>0.69620240048985604</v>
      </c>
      <c r="H208" s="17">
        <v>0.73512691889492199</v>
      </c>
      <c r="I208" s="17">
        <v>0.71270125443995902</v>
      </c>
      <c r="J208" s="17">
        <v>0.64906057857904997</v>
      </c>
      <c r="K208" s="17">
        <v>0.57565481712287103</v>
      </c>
      <c r="L208" s="17">
        <v>0.53168521168074601</v>
      </c>
      <c r="M208" s="17"/>
      <c r="N208" s="17">
        <v>0.72123692649070303</v>
      </c>
      <c r="O208" s="17">
        <v>0.62299683850235099</v>
      </c>
      <c r="P208" s="17">
        <v>0.62655526914125104</v>
      </c>
      <c r="Q208" s="17">
        <v>0.612058551921143</v>
      </c>
      <c r="R208" s="17">
        <v>0.57595514273661996</v>
      </c>
      <c r="S208" s="17">
        <v>0.62184338495324698</v>
      </c>
      <c r="T208" s="17">
        <v>0.68025811843967998</v>
      </c>
      <c r="U208" s="17">
        <v>0.778813327076048</v>
      </c>
      <c r="V208" s="17">
        <v>0.67922385697108301</v>
      </c>
      <c r="W208" s="17">
        <v>0.56524783401365397</v>
      </c>
      <c r="X208" s="17">
        <v>0.650595115212939</v>
      </c>
      <c r="Y208" s="17">
        <v>0.63997648358639003</v>
      </c>
      <c r="Z208" s="17"/>
      <c r="AA208" s="17">
        <v>0.63652444316428203</v>
      </c>
      <c r="AB208" s="17">
        <v>0.61900393340451398</v>
      </c>
      <c r="AC208" s="17">
        <v>0.67540317306389397</v>
      </c>
      <c r="AD208" s="17">
        <v>0.66264891799509296</v>
      </c>
      <c r="AE208" s="17"/>
      <c r="AF208" s="17">
        <v>0.71642591707368297</v>
      </c>
      <c r="AG208" s="17">
        <v>0.63672644482980101</v>
      </c>
      <c r="AH208" s="17">
        <v>0.67075650267163101</v>
      </c>
      <c r="AI208" s="17">
        <v>0.60420565912305702</v>
      </c>
      <c r="AJ208" s="17">
        <v>0.57622440358900895</v>
      </c>
      <c r="AK208" s="17">
        <v>0.65910852908206397</v>
      </c>
      <c r="AL208" s="17"/>
      <c r="AM208" s="17">
        <v>0.60111773156014603</v>
      </c>
      <c r="AN208" s="17">
        <v>0.74441917955973802</v>
      </c>
      <c r="AO208" s="17">
        <v>0.59374404743759102</v>
      </c>
      <c r="AP208" s="17">
        <v>0.77845797146324602</v>
      </c>
      <c r="AQ208" s="17">
        <v>0.57626456973203799</v>
      </c>
      <c r="AR208" s="17"/>
      <c r="AS208" s="17">
        <v>0.57277239371564004</v>
      </c>
      <c r="AT208" s="17">
        <v>0.72480320297381495</v>
      </c>
      <c r="AU208" s="17">
        <v>0.68402310659551702</v>
      </c>
      <c r="AV208" s="17"/>
      <c r="AW208" s="17">
        <v>0.65138563283166995</v>
      </c>
      <c r="AX208" s="17">
        <v>0.64826691853082496</v>
      </c>
      <c r="AY208" s="17">
        <v>0.61750553898079097</v>
      </c>
      <c r="AZ208" s="17">
        <v>0.67044836696938104</v>
      </c>
      <c r="BA208" s="17">
        <v>0.68626485987201102</v>
      </c>
      <c r="BB208" s="17"/>
      <c r="BC208" s="17">
        <v>0.58392836808378701</v>
      </c>
      <c r="BD208" s="17">
        <v>0.70110772613619199</v>
      </c>
      <c r="BE208" s="17" t="s">
        <v>101</v>
      </c>
      <c r="BF208" s="17">
        <v>0.66088772106054505</v>
      </c>
      <c r="BG208" s="17">
        <v>0.692956833445874</v>
      </c>
      <c r="BH208" s="17">
        <v>0.69068776270918397</v>
      </c>
      <c r="BI208" s="17">
        <v>0.67144948673279303</v>
      </c>
      <c r="BJ208" s="17"/>
      <c r="BK208" s="17">
        <v>0.68008215141345496</v>
      </c>
      <c r="BL208" s="17">
        <v>0.62390724771548101</v>
      </c>
      <c r="BM208" s="17">
        <v>0.63114271101045005</v>
      </c>
      <c r="BN208" s="17">
        <v>0.67379086705759506</v>
      </c>
      <c r="BO208" s="17">
        <v>0.59270548485833097</v>
      </c>
      <c r="BP208" s="17">
        <v>0.68811820808452795</v>
      </c>
      <c r="BQ208" s="17">
        <v>0.66466518509115002</v>
      </c>
      <c r="BR208" s="17">
        <v>0.69037755518070998</v>
      </c>
      <c r="BS208" s="17"/>
      <c r="BT208" s="17">
        <v>0.74511421318663895</v>
      </c>
      <c r="BU208" s="17">
        <v>0.54256247504580302</v>
      </c>
      <c r="BV208" s="17">
        <v>0.63980383017860998</v>
      </c>
      <c r="BW208" s="17"/>
      <c r="BX208" s="17">
        <v>0.73788589503764401</v>
      </c>
      <c r="BY208" s="17">
        <v>0.64006506618982795</v>
      </c>
      <c r="BZ208" s="17"/>
      <c r="CA208" s="17">
        <v>0.77083001481854296</v>
      </c>
      <c r="CB208" s="17">
        <v>0.66682985763566205</v>
      </c>
      <c r="CC208" s="17">
        <v>0.65600763429998898</v>
      </c>
      <c r="CD208" s="17">
        <v>0.73152263538558704</v>
      </c>
      <c r="CE208" s="17">
        <v>0.68771651662784505</v>
      </c>
    </row>
    <row r="209" spans="2:83" x14ac:dyDescent="0.35">
      <c r="B209" t="s">
        <v>179</v>
      </c>
      <c r="C209" s="17">
        <v>7.7556146071002793E-2</v>
      </c>
      <c r="D209" s="17">
        <v>9.2862410882042806E-2</v>
      </c>
      <c r="E209" s="17">
        <v>6.33113127961525E-2</v>
      </c>
      <c r="F209" s="17"/>
      <c r="G209" s="17">
        <v>6.8000065485267894E-2</v>
      </c>
      <c r="H209" s="17">
        <v>6.0860492616094101E-2</v>
      </c>
      <c r="I209" s="17">
        <v>4.5652377361869299E-2</v>
      </c>
      <c r="J209" s="17">
        <v>6.9595864843142605E-2</v>
      </c>
      <c r="K209" s="17">
        <v>0.111750539792369</v>
      </c>
      <c r="L209" s="17">
        <v>0.107022794696096</v>
      </c>
      <c r="M209" s="17"/>
      <c r="N209" s="17">
        <v>7.0478989671692693E-2</v>
      </c>
      <c r="O209" s="17">
        <v>0.101364431049788</v>
      </c>
      <c r="P209" s="17">
        <v>8.6506780027866798E-2</v>
      </c>
      <c r="Q209" s="17">
        <v>8.0710860114592595E-2</v>
      </c>
      <c r="R209" s="17">
        <v>6.3598972830741493E-2</v>
      </c>
      <c r="S209" s="17">
        <v>9.7042770995177205E-2</v>
      </c>
      <c r="T209" s="17">
        <v>8.5711507686435401E-2</v>
      </c>
      <c r="U209" s="17">
        <v>3.5617583926042397E-2</v>
      </c>
      <c r="V209" s="17">
        <v>5.6063854121862502E-2</v>
      </c>
      <c r="W209" s="17">
        <v>8.0114594337998696E-2</v>
      </c>
      <c r="X209" s="17">
        <v>7.8231563437603097E-2</v>
      </c>
      <c r="Y209" s="17">
        <v>5.1686661977753401E-2</v>
      </c>
      <c r="Z209" s="17"/>
      <c r="AA209" s="17">
        <v>9.3666116070892397E-2</v>
      </c>
      <c r="AB209" s="17">
        <v>8.3356485397244204E-2</v>
      </c>
      <c r="AC209" s="17">
        <v>7.3243536540352303E-2</v>
      </c>
      <c r="AD209" s="17">
        <v>5.663689887587E-2</v>
      </c>
      <c r="AE209" s="17"/>
      <c r="AF209" s="17">
        <v>6.3955191762429295E-2</v>
      </c>
      <c r="AG209" s="17">
        <v>7.9025600441766403E-2</v>
      </c>
      <c r="AH209" s="17">
        <v>5.5760646818262899E-2</v>
      </c>
      <c r="AI209" s="17">
        <v>9.41096980280164E-2</v>
      </c>
      <c r="AJ209" s="17">
        <v>0.106972804385962</v>
      </c>
      <c r="AK209" s="17">
        <v>4.4314761965657798E-2</v>
      </c>
      <c r="AL209" s="17"/>
      <c r="AM209" s="17">
        <v>0.100247463560047</v>
      </c>
      <c r="AN209" s="17">
        <v>5.2387711857789301E-2</v>
      </c>
      <c r="AO209" s="17">
        <v>0.106082970465693</v>
      </c>
      <c r="AP209" s="17">
        <v>4.2217721821964503E-2</v>
      </c>
      <c r="AQ209" s="17">
        <v>6.93408762448533E-2</v>
      </c>
      <c r="AR209" s="17"/>
      <c r="AS209" s="17">
        <v>0.11283712579044899</v>
      </c>
      <c r="AT209" s="17">
        <v>5.4138928775280502E-2</v>
      </c>
      <c r="AU209" s="17">
        <v>7.6772217239489293E-2</v>
      </c>
      <c r="AV209" s="17"/>
      <c r="AW209" s="17">
        <v>6.4897887172682606E-2</v>
      </c>
      <c r="AX209" s="17">
        <v>8.1711521572256099E-2</v>
      </c>
      <c r="AY209" s="17">
        <v>8.1898314017640694E-2</v>
      </c>
      <c r="AZ209" s="17">
        <v>9.1934467667348294E-2</v>
      </c>
      <c r="BA209" s="17">
        <v>0.104728750207475</v>
      </c>
      <c r="BB209" s="17"/>
      <c r="BC209" s="17">
        <v>9.6737221323548103E-2</v>
      </c>
      <c r="BD209" s="17">
        <v>5.7268367110961102E-2</v>
      </c>
      <c r="BE209" s="17" t="s">
        <v>101</v>
      </c>
      <c r="BF209" s="17">
        <v>7.6589294904501906E-2</v>
      </c>
      <c r="BG209" s="17">
        <v>4.5361829496057299E-2</v>
      </c>
      <c r="BH209" s="17">
        <v>7.5496586311987995E-2</v>
      </c>
      <c r="BI209" s="17">
        <v>6.03857647662338E-2</v>
      </c>
      <c r="BJ209" s="17"/>
      <c r="BK209" s="17">
        <v>7.6796715975225804E-2</v>
      </c>
      <c r="BL209" s="17">
        <v>7.3334359031734603E-2</v>
      </c>
      <c r="BM209" s="17">
        <v>6.1130084683104102E-2</v>
      </c>
      <c r="BN209" s="17">
        <v>7.2465301849621994E-2</v>
      </c>
      <c r="BO209" s="17">
        <v>0.12498405590104</v>
      </c>
      <c r="BP209" s="17">
        <v>9.3453839153976703E-2</v>
      </c>
      <c r="BQ209" s="17">
        <v>8.6110308793386103E-2</v>
      </c>
      <c r="BR209" s="17">
        <v>5.9377994728375003E-2</v>
      </c>
      <c r="BS209" s="17"/>
      <c r="BT209" s="17">
        <v>3.9621898739898201E-2</v>
      </c>
      <c r="BU209" s="17">
        <v>9.9918734980534898E-2</v>
      </c>
      <c r="BV209" s="17">
        <v>9.2095203518797394E-2</v>
      </c>
      <c r="BW209" s="17"/>
      <c r="BX209" s="17">
        <v>5.3547962754931802E-2</v>
      </c>
      <c r="BY209" s="17">
        <v>8.1610335846216298E-2</v>
      </c>
      <c r="BZ209" s="17"/>
      <c r="CA209" s="17">
        <v>6.4286772316107799E-2</v>
      </c>
      <c r="CB209" s="17">
        <v>9.10012287569755E-2</v>
      </c>
      <c r="CC209" s="17">
        <v>8.6985126993557801E-2</v>
      </c>
      <c r="CD209" s="17">
        <v>6.96764518861267E-2</v>
      </c>
      <c r="CE209" s="17">
        <v>4.62489851044715E-2</v>
      </c>
    </row>
    <row r="210" spans="2:83" x14ac:dyDescent="0.35">
      <c r="B210" t="s">
        <v>140</v>
      </c>
      <c r="C210" s="17">
        <v>0.56876085240922003</v>
      </c>
      <c r="D210" s="17">
        <v>0.54529823122781795</v>
      </c>
      <c r="E210" s="17">
        <v>0.58969134480158003</v>
      </c>
      <c r="F210" s="17"/>
      <c r="G210" s="17">
        <v>0.628202335004588</v>
      </c>
      <c r="H210" s="17">
        <v>0.67426642627882805</v>
      </c>
      <c r="I210" s="17">
        <v>0.66704887707809002</v>
      </c>
      <c r="J210" s="17">
        <v>0.57946471373590802</v>
      </c>
      <c r="K210" s="17">
        <v>0.46390427733050199</v>
      </c>
      <c r="L210" s="17">
        <v>0.42466241698464902</v>
      </c>
      <c r="M210" s="17"/>
      <c r="N210" s="17">
        <v>0.65075793681901095</v>
      </c>
      <c r="O210" s="17">
        <v>0.52163240745256401</v>
      </c>
      <c r="P210" s="17">
        <v>0.54004848911338499</v>
      </c>
      <c r="Q210" s="17">
        <v>0.53134769180655095</v>
      </c>
      <c r="R210" s="17">
        <v>0.51235616990587796</v>
      </c>
      <c r="S210" s="17">
        <v>0.52480061395806998</v>
      </c>
      <c r="T210" s="17">
        <v>0.594546610753244</v>
      </c>
      <c r="U210" s="17">
        <v>0.74319574315000503</v>
      </c>
      <c r="V210" s="17">
        <v>0.62316000284922002</v>
      </c>
      <c r="W210" s="17">
        <v>0.48513323967565603</v>
      </c>
      <c r="X210" s="17">
        <v>0.57236355177533604</v>
      </c>
      <c r="Y210" s="17">
        <v>0.58828982160863696</v>
      </c>
      <c r="Z210" s="17"/>
      <c r="AA210" s="17">
        <v>0.54285832709338899</v>
      </c>
      <c r="AB210" s="17">
        <v>0.53564744800726904</v>
      </c>
      <c r="AC210" s="17">
        <v>0.60215963652354199</v>
      </c>
      <c r="AD210" s="17">
        <v>0.60601201911922298</v>
      </c>
      <c r="AE210" s="17"/>
      <c r="AF210" s="17">
        <v>0.65247072531125405</v>
      </c>
      <c r="AG210" s="17">
        <v>0.55770084438803502</v>
      </c>
      <c r="AH210" s="17">
        <v>0.61499585585336802</v>
      </c>
      <c r="AI210" s="17">
        <v>0.51009596109504096</v>
      </c>
      <c r="AJ210" s="17">
        <v>0.46925159920304699</v>
      </c>
      <c r="AK210" s="17">
        <v>0.61479376711640599</v>
      </c>
      <c r="AL210" s="17"/>
      <c r="AM210" s="17">
        <v>0.50087026800009904</v>
      </c>
      <c r="AN210" s="17">
        <v>0.69203146770194801</v>
      </c>
      <c r="AO210" s="17">
        <v>0.48766107697189798</v>
      </c>
      <c r="AP210" s="17">
        <v>0.73624024964128199</v>
      </c>
      <c r="AQ210" s="17">
        <v>0.50692369348718502</v>
      </c>
      <c r="AR210" s="17"/>
      <c r="AS210" s="17">
        <v>0.45993526792519102</v>
      </c>
      <c r="AT210" s="17">
        <v>0.67066427419853403</v>
      </c>
      <c r="AU210" s="17">
        <v>0.607250889356028</v>
      </c>
      <c r="AV210" s="17"/>
      <c r="AW210" s="17">
        <v>0.58648774565898798</v>
      </c>
      <c r="AX210" s="17">
        <v>0.56655539695856905</v>
      </c>
      <c r="AY210" s="17">
        <v>0.53560722496315005</v>
      </c>
      <c r="AZ210" s="17">
        <v>0.57851389930203301</v>
      </c>
      <c r="BA210" s="17">
        <v>0.58153610966453595</v>
      </c>
      <c r="BB210" s="17"/>
      <c r="BC210" s="17">
        <v>0.487191146760239</v>
      </c>
      <c r="BD210" s="17">
        <v>0.64383935902523104</v>
      </c>
      <c r="BE210" s="17" t="s">
        <v>101</v>
      </c>
      <c r="BF210" s="17">
        <v>0.58429842615604299</v>
      </c>
      <c r="BG210" s="17">
        <v>0.64759500394981695</v>
      </c>
      <c r="BH210" s="17">
        <v>0.615191176397196</v>
      </c>
      <c r="BI210" s="17">
        <v>0.61106372196656</v>
      </c>
      <c r="BJ210" s="17"/>
      <c r="BK210" s="17">
        <v>0.60328543543822899</v>
      </c>
      <c r="BL210" s="17">
        <v>0.55057288868374599</v>
      </c>
      <c r="BM210" s="17">
        <v>0.57001262632734595</v>
      </c>
      <c r="BN210" s="17">
        <v>0.60132556520797298</v>
      </c>
      <c r="BO210" s="17">
        <v>0.46772142895729002</v>
      </c>
      <c r="BP210" s="17">
        <v>0.59466436893055097</v>
      </c>
      <c r="BQ210" s="17">
        <v>0.57855487629776303</v>
      </c>
      <c r="BR210" s="17">
        <v>0.63099956045233496</v>
      </c>
      <c r="BS210" s="17"/>
      <c r="BT210" s="17">
        <v>0.70549231444674099</v>
      </c>
      <c r="BU210" s="17">
        <v>0.44264374006526802</v>
      </c>
      <c r="BV210" s="17">
        <v>0.54770862665981301</v>
      </c>
      <c r="BW210" s="17"/>
      <c r="BX210" s="17">
        <v>0.684337932282713</v>
      </c>
      <c r="BY210" s="17">
        <v>0.55845473034361104</v>
      </c>
      <c r="BZ210" s="17"/>
      <c r="CA210" s="17">
        <v>0.70654324250243505</v>
      </c>
      <c r="CB210" s="17">
        <v>0.57582862887868702</v>
      </c>
      <c r="CC210" s="17">
        <v>0.569022507306431</v>
      </c>
      <c r="CD210" s="17">
        <v>0.661846183499461</v>
      </c>
      <c r="CE210" s="17">
        <v>0.64146753152337299</v>
      </c>
    </row>
    <row r="211" spans="2:83" x14ac:dyDescent="0.35">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row>
    <row r="212" spans="2:83" x14ac:dyDescent="0.35">
      <c r="B212" s="6" t="s">
        <v>209</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row>
    <row r="213" spans="2:83" x14ac:dyDescent="0.35">
      <c r="B213" s="24" t="s">
        <v>103</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row>
    <row r="214" spans="2:83" x14ac:dyDescent="0.35">
      <c r="B214" t="s">
        <v>204</v>
      </c>
      <c r="C214" s="17">
        <v>0.69432407059272405</v>
      </c>
      <c r="D214" s="17">
        <v>0.65040874708299501</v>
      </c>
      <c r="E214" s="17">
        <v>0.73950317699250301</v>
      </c>
      <c r="F214" s="17"/>
      <c r="G214" s="17">
        <v>0.72211708724037005</v>
      </c>
      <c r="H214" s="17">
        <v>0.68739873589726697</v>
      </c>
      <c r="I214" s="17">
        <v>0.61272136605952998</v>
      </c>
      <c r="J214" s="17">
        <v>0.67681956233040197</v>
      </c>
      <c r="K214" s="17">
        <v>0.74407491910170698</v>
      </c>
      <c r="L214" s="17">
        <v>0.72854137679596598</v>
      </c>
      <c r="M214" s="17"/>
      <c r="N214" s="17">
        <v>0.67851502202950698</v>
      </c>
      <c r="O214" s="17">
        <v>0.70013839166789604</v>
      </c>
      <c r="P214" s="17">
        <v>0.708745636959355</v>
      </c>
      <c r="Q214" s="17">
        <v>0.66579773721385005</v>
      </c>
      <c r="R214" s="17">
        <v>0.726641877953632</v>
      </c>
      <c r="S214" s="17">
        <v>0.63847976261549599</v>
      </c>
      <c r="T214" s="17">
        <v>0.72483900930451195</v>
      </c>
      <c r="U214" s="17">
        <v>0.61827276014747601</v>
      </c>
      <c r="V214" s="17">
        <v>0.741925759599114</v>
      </c>
      <c r="W214" s="17">
        <v>0.63293032404062</v>
      </c>
      <c r="X214" s="17">
        <v>0.79043837184799104</v>
      </c>
      <c r="Y214" s="17">
        <v>0.75070270568041897</v>
      </c>
      <c r="Z214" s="17"/>
      <c r="AA214" s="17">
        <v>0.80161439803296797</v>
      </c>
      <c r="AB214" s="17">
        <v>0.73859205007656503</v>
      </c>
      <c r="AC214" s="17">
        <v>0.67106559379721398</v>
      </c>
      <c r="AD214" s="17">
        <v>0.55628175999626095</v>
      </c>
      <c r="AE214" s="17"/>
      <c r="AF214" s="17">
        <v>0.64225263608751004</v>
      </c>
      <c r="AG214" s="17">
        <v>0.67866131927820705</v>
      </c>
      <c r="AH214" s="17">
        <v>0.72117327276576904</v>
      </c>
      <c r="AI214" s="17">
        <v>0.71489559748781195</v>
      </c>
      <c r="AJ214" s="17">
        <v>0.72453982069479494</v>
      </c>
      <c r="AK214" s="17">
        <v>0.81061693296888504</v>
      </c>
      <c r="AL214" s="17"/>
      <c r="AM214" s="17">
        <v>0.71347629547466895</v>
      </c>
      <c r="AN214" s="17">
        <v>0.71220952327533504</v>
      </c>
      <c r="AO214" s="17">
        <v>0.71220377345830699</v>
      </c>
      <c r="AP214" s="17">
        <v>0.822157760872682</v>
      </c>
      <c r="AQ214" s="17">
        <v>0.57054802687320305</v>
      </c>
      <c r="AR214" s="17"/>
      <c r="AS214" s="17">
        <v>0.70899704757884596</v>
      </c>
      <c r="AT214" s="17">
        <v>0.74381071344125405</v>
      </c>
      <c r="AU214" s="17">
        <v>0.68100547962464497</v>
      </c>
      <c r="AV214" s="17"/>
      <c r="AW214" s="17">
        <v>0.566922941100377</v>
      </c>
      <c r="AX214" s="17">
        <v>0.73813968811631303</v>
      </c>
      <c r="AY214" s="17">
        <v>0.79424495935026895</v>
      </c>
      <c r="AZ214" s="17">
        <v>0.74502669872036498</v>
      </c>
      <c r="BA214" s="17">
        <v>0.86349092968442598</v>
      </c>
      <c r="BB214" s="17"/>
      <c r="BC214" s="17">
        <v>0.729108131168965</v>
      </c>
      <c r="BD214" s="17">
        <v>0.75393441304645503</v>
      </c>
      <c r="BE214" s="17" t="s">
        <v>101</v>
      </c>
      <c r="BF214" s="17">
        <v>0.53481200133685503</v>
      </c>
      <c r="BG214" s="17">
        <v>0.57679797980623404</v>
      </c>
      <c r="BH214" s="17">
        <v>0.66052201131197297</v>
      </c>
      <c r="BI214" s="17">
        <v>0.69469993060650104</v>
      </c>
      <c r="BJ214" s="17"/>
      <c r="BK214" s="17">
        <v>0.56326909930115299</v>
      </c>
      <c r="BL214" s="17">
        <v>0.62665533331358503</v>
      </c>
      <c r="BM214" s="17">
        <v>0.684696637584021</v>
      </c>
      <c r="BN214" s="17">
        <v>0.71228389584370799</v>
      </c>
      <c r="BO214" s="17">
        <v>0.72824957355402198</v>
      </c>
      <c r="BP214" s="17">
        <v>0.77277783902671005</v>
      </c>
      <c r="BQ214" s="17">
        <v>0.77464035001794296</v>
      </c>
      <c r="BR214" s="17">
        <v>0.78046461738851503</v>
      </c>
      <c r="BS214" s="17"/>
      <c r="BT214" s="17">
        <v>0.68693393004810299</v>
      </c>
      <c r="BU214" s="17">
        <v>0.70881191689365797</v>
      </c>
      <c r="BV214" s="17">
        <v>0.69185674967450606</v>
      </c>
      <c r="BW214" s="17"/>
      <c r="BX214" s="17">
        <v>0.70450519419607605</v>
      </c>
      <c r="BY214" s="17">
        <v>0.69458534644129999</v>
      </c>
      <c r="BZ214" s="17"/>
      <c r="CA214" s="17">
        <v>0.82643125863949596</v>
      </c>
      <c r="CB214" s="17">
        <v>0.75470489792675199</v>
      </c>
      <c r="CC214" s="17">
        <v>0.75735766136691995</v>
      </c>
      <c r="CD214" s="17">
        <v>0.65074565540474605</v>
      </c>
      <c r="CE214" s="17">
        <v>0.56362522193238096</v>
      </c>
    </row>
    <row r="215" spans="2:83" x14ac:dyDescent="0.35">
      <c r="B215" t="s">
        <v>205</v>
      </c>
      <c r="C215" s="17">
        <v>0.25297691116468402</v>
      </c>
      <c r="D215" s="17">
        <v>0.27586499610491999</v>
      </c>
      <c r="E215" s="17">
        <v>0.22969915781399899</v>
      </c>
      <c r="F215" s="17"/>
      <c r="G215" s="17">
        <v>0.21763987911883501</v>
      </c>
      <c r="H215" s="17">
        <v>0.24551959619678601</v>
      </c>
      <c r="I215" s="17">
        <v>0.32732875455810201</v>
      </c>
      <c r="J215" s="17">
        <v>0.28120347366654602</v>
      </c>
      <c r="K215" s="17">
        <v>0.22169302662194401</v>
      </c>
      <c r="L215" s="17">
        <v>0.22040442896369</v>
      </c>
      <c r="M215" s="17"/>
      <c r="N215" s="17">
        <v>0.26359321480261599</v>
      </c>
      <c r="O215" s="17">
        <v>0.26578936290507299</v>
      </c>
      <c r="P215" s="17">
        <v>0.22750311467544401</v>
      </c>
      <c r="Q215" s="17">
        <v>0.28691333862954699</v>
      </c>
      <c r="R215" s="17">
        <v>0.20872581123634501</v>
      </c>
      <c r="S215" s="17">
        <v>0.29215103651222502</v>
      </c>
      <c r="T215" s="17">
        <v>0.23862601562171801</v>
      </c>
      <c r="U215" s="17">
        <v>0.35510647239897403</v>
      </c>
      <c r="V215" s="17">
        <v>0.214509395610436</v>
      </c>
      <c r="W215" s="17">
        <v>0.27311309636362402</v>
      </c>
      <c r="X215" s="17">
        <v>0.175004269767596</v>
      </c>
      <c r="Y215" s="17">
        <v>0.21345288426759099</v>
      </c>
      <c r="Z215" s="17"/>
      <c r="AA215" s="17">
        <v>0.17534983245315899</v>
      </c>
      <c r="AB215" s="17">
        <v>0.223659055566829</v>
      </c>
      <c r="AC215" s="17">
        <v>0.271543735628966</v>
      </c>
      <c r="AD215" s="17">
        <v>0.34906692693750402</v>
      </c>
      <c r="AE215" s="17"/>
      <c r="AF215" s="17">
        <v>0.28281069353380101</v>
      </c>
      <c r="AG215" s="17">
        <v>0.26165908058000997</v>
      </c>
      <c r="AH215" s="17">
        <v>0.244244576606788</v>
      </c>
      <c r="AI215" s="17">
        <v>0.23628034291323999</v>
      </c>
      <c r="AJ215" s="17">
        <v>0.24318447075462599</v>
      </c>
      <c r="AK215" s="17">
        <v>0.166847750373638</v>
      </c>
      <c r="AL215" s="17"/>
      <c r="AM215" s="17">
        <v>0.244123815866815</v>
      </c>
      <c r="AN215" s="17">
        <v>0.23659295535995201</v>
      </c>
      <c r="AO215" s="17">
        <v>0.240628703829843</v>
      </c>
      <c r="AP215" s="17">
        <v>0.177842239127318</v>
      </c>
      <c r="AQ215" s="17">
        <v>0.33689562669809098</v>
      </c>
      <c r="AR215" s="17"/>
      <c r="AS215" s="17">
        <v>0.23742082639387499</v>
      </c>
      <c r="AT215" s="17">
        <v>0.21097210933220301</v>
      </c>
      <c r="AU215" s="17">
        <v>0.270269796729524</v>
      </c>
      <c r="AV215" s="17"/>
      <c r="AW215" s="17">
        <v>0.359603485903642</v>
      </c>
      <c r="AX215" s="17">
        <v>0.23684374917364501</v>
      </c>
      <c r="AY215" s="17">
        <v>0.16072244119576201</v>
      </c>
      <c r="AZ215" s="17">
        <v>0.20671741736450699</v>
      </c>
      <c r="BA215" s="17">
        <v>0.13650907031557399</v>
      </c>
      <c r="BB215" s="17"/>
      <c r="BC215" s="17">
        <v>0.23861570448348601</v>
      </c>
      <c r="BD215" s="17">
        <v>0.20176473237370399</v>
      </c>
      <c r="BE215" s="17" t="s">
        <v>101</v>
      </c>
      <c r="BF215" s="17">
        <v>0.348311039308353</v>
      </c>
      <c r="BG215" s="17">
        <v>0.35677695843783902</v>
      </c>
      <c r="BH215" s="17">
        <v>0.266797560350991</v>
      </c>
      <c r="BI215" s="17">
        <v>0.23129250287296799</v>
      </c>
      <c r="BJ215" s="17"/>
      <c r="BK215" s="17">
        <v>0.31954111494631199</v>
      </c>
      <c r="BL215" s="17">
        <v>0.29346600472074302</v>
      </c>
      <c r="BM215" s="17">
        <v>0.26461492632018202</v>
      </c>
      <c r="BN215" s="17">
        <v>0.24578626006200999</v>
      </c>
      <c r="BO215" s="17">
        <v>0.23619744068453699</v>
      </c>
      <c r="BP215" s="17">
        <v>0.20524797355139701</v>
      </c>
      <c r="BQ215" s="17">
        <v>0.196732178708034</v>
      </c>
      <c r="BR215" s="17">
        <v>0.19049599819028201</v>
      </c>
      <c r="BS215" s="17"/>
      <c r="BT215" s="17">
        <v>0.27177036114470499</v>
      </c>
      <c r="BU215" s="17">
        <v>0.23408992355540001</v>
      </c>
      <c r="BV215" s="17">
        <v>0.25038497618398597</v>
      </c>
      <c r="BW215" s="17"/>
      <c r="BX215" s="17">
        <v>0.247661650672341</v>
      </c>
      <c r="BY215" s="17">
        <v>0.25885688726316802</v>
      </c>
      <c r="BZ215" s="17"/>
      <c r="CA215" s="17">
        <v>0.12776282465609801</v>
      </c>
      <c r="CB215" s="17">
        <v>0.22328619204065001</v>
      </c>
      <c r="CC215" s="17">
        <v>0.21643068150693501</v>
      </c>
      <c r="CD215" s="17">
        <v>0.28865246648535497</v>
      </c>
      <c r="CE215" s="17">
        <v>0.36324687401854999</v>
      </c>
    </row>
    <row r="216" spans="2:83" x14ac:dyDescent="0.35">
      <c r="B216" t="s">
        <v>206</v>
      </c>
      <c r="C216" s="17">
        <v>3.8851208687933403E-2</v>
      </c>
      <c r="D216" s="17">
        <v>5.40252533275421E-2</v>
      </c>
      <c r="E216" s="17">
        <v>2.2537527190061801E-2</v>
      </c>
      <c r="F216" s="17"/>
      <c r="G216" s="17">
        <v>4.0739786146422999E-2</v>
      </c>
      <c r="H216" s="17">
        <v>4.6336550669436302E-2</v>
      </c>
      <c r="I216" s="17">
        <v>4.03033138968606E-2</v>
      </c>
      <c r="J216" s="17">
        <v>3.8234213170179498E-2</v>
      </c>
      <c r="K216" s="17">
        <v>2.46851161026264E-2</v>
      </c>
      <c r="L216" s="17">
        <v>4.0269086499352701E-2</v>
      </c>
      <c r="M216" s="17"/>
      <c r="N216" s="17">
        <v>4.6427117443584603E-2</v>
      </c>
      <c r="O216" s="17">
        <v>1.8833579653154301E-2</v>
      </c>
      <c r="P216" s="17">
        <v>5.8014334004517699E-2</v>
      </c>
      <c r="Q216" s="17">
        <v>3.3141610198756402E-2</v>
      </c>
      <c r="R216" s="17">
        <v>3.8089177999320198E-2</v>
      </c>
      <c r="S216" s="17">
        <v>5.4366848955598401E-2</v>
      </c>
      <c r="T216" s="17">
        <v>1.9593283320088799E-2</v>
      </c>
      <c r="U216" s="17">
        <v>1.6847287733802799E-2</v>
      </c>
      <c r="V216" s="17">
        <v>3.3369558069940498E-2</v>
      </c>
      <c r="W216" s="17">
        <v>7.1158444071075397E-2</v>
      </c>
      <c r="X216" s="17">
        <v>2.6589046428565698E-2</v>
      </c>
      <c r="Y216" s="17">
        <v>3.5844410051989399E-2</v>
      </c>
      <c r="Z216" s="17"/>
      <c r="AA216" s="17">
        <v>1.6941124682977999E-2</v>
      </c>
      <c r="AB216" s="17">
        <v>2.9265936806857702E-2</v>
      </c>
      <c r="AC216" s="17">
        <v>3.10672329236663E-2</v>
      </c>
      <c r="AD216" s="17">
        <v>7.7728141665254297E-2</v>
      </c>
      <c r="AE216" s="17"/>
      <c r="AF216" s="17">
        <v>5.1390043209058198E-2</v>
      </c>
      <c r="AG216" s="17">
        <v>4.4319585454329E-2</v>
      </c>
      <c r="AH216" s="17">
        <v>2.74766788790907E-2</v>
      </c>
      <c r="AI216" s="17">
        <v>4.0096393047976998E-2</v>
      </c>
      <c r="AJ216" s="17">
        <v>1.9939803605720001E-2</v>
      </c>
      <c r="AK216" s="17">
        <v>2.2535316657476399E-2</v>
      </c>
      <c r="AL216" s="17"/>
      <c r="AM216" s="17">
        <v>3.1809389980371902E-2</v>
      </c>
      <c r="AN216" s="17">
        <v>3.4266699156121502E-2</v>
      </c>
      <c r="AO216" s="17">
        <v>4.0341201148273602E-2</v>
      </c>
      <c r="AP216" s="17">
        <v>0</v>
      </c>
      <c r="AQ216" s="17">
        <v>7.2579292845729407E-2</v>
      </c>
      <c r="AR216" s="17"/>
      <c r="AS216" s="17">
        <v>4.1548260360145799E-2</v>
      </c>
      <c r="AT216" s="17">
        <v>3.2168623509434099E-2</v>
      </c>
      <c r="AU216" s="17">
        <v>4.8724723645831497E-2</v>
      </c>
      <c r="AV216" s="17"/>
      <c r="AW216" s="17">
        <v>5.4015737232409801E-2</v>
      </c>
      <c r="AX216" s="17">
        <v>1.7738992595813501E-2</v>
      </c>
      <c r="AY216" s="17">
        <v>2.9424714915864798E-2</v>
      </c>
      <c r="AZ216" s="17">
        <v>4.3200817149325797E-2</v>
      </c>
      <c r="BA216" s="17">
        <v>0</v>
      </c>
      <c r="BB216" s="17"/>
      <c r="BC216" s="17">
        <v>2.30146984624282E-2</v>
      </c>
      <c r="BD216" s="17">
        <v>3.1436527013645202E-2</v>
      </c>
      <c r="BE216" s="17" t="s">
        <v>101</v>
      </c>
      <c r="BF216" s="17">
        <v>8.3827659051722903E-2</v>
      </c>
      <c r="BG216" s="17">
        <v>5.5281561715354803E-2</v>
      </c>
      <c r="BH216" s="17">
        <v>5.8777995915643901E-2</v>
      </c>
      <c r="BI216" s="17">
        <v>4.1469246707729501E-2</v>
      </c>
      <c r="BJ216" s="17"/>
      <c r="BK216" s="17">
        <v>8.5997567688411394E-2</v>
      </c>
      <c r="BL216" s="17">
        <v>5.7806540812595203E-2</v>
      </c>
      <c r="BM216" s="17">
        <v>4.1833424134567102E-2</v>
      </c>
      <c r="BN216" s="17">
        <v>2.9593808449169801E-2</v>
      </c>
      <c r="BO216" s="17">
        <v>3.00439112821335E-2</v>
      </c>
      <c r="BP216" s="17">
        <v>1.6876673176016099E-2</v>
      </c>
      <c r="BQ216" s="17">
        <v>1.9001219639342801E-2</v>
      </c>
      <c r="BR216" s="17">
        <v>1.6270429785081399E-2</v>
      </c>
      <c r="BS216" s="17"/>
      <c r="BT216" s="17">
        <v>2.7598913656422301E-2</v>
      </c>
      <c r="BU216" s="17">
        <v>4.5953343183444198E-2</v>
      </c>
      <c r="BV216" s="17">
        <v>4.1938080276100902E-2</v>
      </c>
      <c r="BW216" s="17"/>
      <c r="BX216" s="17">
        <v>2.9431266184981798E-2</v>
      </c>
      <c r="BY216" s="17">
        <v>3.3934513440081998E-2</v>
      </c>
      <c r="BZ216" s="17"/>
      <c r="CA216" s="17">
        <v>4.5805916704406702E-2</v>
      </c>
      <c r="CB216" s="17">
        <v>1.34104855213959E-2</v>
      </c>
      <c r="CC216" s="17">
        <v>2.3997360157320801E-2</v>
      </c>
      <c r="CD216" s="17">
        <v>3.2644005920600697E-2</v>
      </c>
      <c r="CE216" s="17">
        <v>5.1577140755212199E-2</v>
      </c>
    </row>
    <row r="217" spans="2:83" x14ac:dyDescent="0.35">
      <c r="B217" t="s">
        <v>207</v>
      </c>
      <c r="C217" s="17">
        <v>1.3847809554659E-2</v>
      </c>
      <c r="D217" s="17">
        <v>1.9701003484543199E-2</v>
      </c>
      <c r="E217" s="17">
        <v>8.2601380034364406E-3</v>
      </c>
      <c r="F217" s="17"/>
      <c r="G217" s="17">
        <v>1.95032474943721E-2</v>
      </c>
      <c r="H217" s="17">
        <v>2.0745117236510301E-2</v>
      </c>
      <c r="I217" s="17">
        <v>1.9646565485508E-2</v>
      </c>
      <c r="J217" s="17">
        <v>3.74275083287239E-3</v>
      </c>
      <c r="K217" s="17">
        <v>9.5469381737221595E-3</v>
      </c>
      <c r="L217" s="17">
        <v>1.0785107740991401E-2</v>
      </c>
      <c r="M217" s="17"/>
      <c r="N217" s="17">
        <v>1.1464645724292699E-2</v>
      </c>
      <c r="O217" s="17">
        <v>1.5238665773876E-2</v>
      </c>
      <c r="P217" s="17">
        <v>5.7369143606838102E-3</v>
      </c>
      <c r="Q217" s="17">
        <v>1.4147313957846E-2</v>
      </c>
      <c r="R217" s="17">
        <v>2.65431328107032E-2</v>
      </c>
      <c r="S217" s="17">
        <v>1.5002351916680401E-2</v>
      </c>
      <c r="T217" s="17">
        <v>1.6941691753681199E-2</v>
      </c>
      <c r="U217" s="17">
        <v>9.7734797197470795E-3</v>
      </c>
      <c r="V217" s="17">
        <v>1.01952867205102E-2</v>
      </c>
      <c r="W217" s="17">
        <v>2.27981355246803E-2</v>
      </c>
      <c r="X217" s="17">
        <v>7.9683119558477105E-3</v>
      </c>
      <c r="Y217" s="17">
        <v>0</v>
      </c>
      <c r="Z217" s="17"/>
      <c r="AA217" s="17">
        <v>6.0946448308943999E-3</v>
      </c>
      <c r="AB217" s="17">
        <v>8.4829575497481803E-3</v>
      </c>
      <c r="AC217" s="17">
        <v>2.63234376501543E-2</v>
      </c>
      <c r="AD217" s="17">
        <v>1.6923171400980999E-2</v>
      </c>
      <c r="AE217" s="17"/>
      <c r="AF217" s="17">
        <v>2.3546627169630501E-2</v>
      </c>
      <c r="AG217" s="17">
        <v>1.5360014687453899E-2</v>
      </c>
      <c r="AH217" s="17">
        <v>7.1054717483522599E-3</v>
      </c>
      <c r="AI217" s="17">
        <v>8.7276665509714198E-3</v>
      </c>
      <c r="AJ217" s="17">
        <v>1.23359049448587E-2</v>
      </c>
      <c r="AK217" s="17">
        <v>0</v>
      </c>
      <c r="AL217" s="17"/>
      <c r="AM217" s="17">
        <v>1.0590498678143399E-2</v>
      </c>
      <c r="AN217" s="17">
        <v>1.6930822208591701E-2</v>
      </c>
      <c r="AO217" s="17">
        <v>6.8263215635769601E-3</v>
      </c>
      <c r="AP217" s="17">
        <v>0</v>
      </c>
      <c r="AQ217" s="17">
        <v>1.9977053582976901E-2</v>
      </c>
      <c r="AR217" s="17"/>
      <c r="AS217" s="17">
        <v>1.20338656671334E-2</v>
      </c>
      <c r="AT217" s="17">
        <v>1.3048553717109499E-2</v>
      </c>
      <c r="AU217" s="17">
        <v>0</v>
      </c>
      <c r="AV217" s="17"/>
      <c r="AW217" s="17">
        <v>1.94578357635713E-2</v>
      </c>
      <c r="AX217" s="17">
        <v>7.27757011422783E-3</v>
      </c>
      <c r="AY217" s="17">
        <v>1.5607884538104799E-2</v>
      </c>
      <c r="AZ217" s="17">
        <v>5.0550667658023499E-3</v>
      </c>
      <c r="BA217" s="17">
        <v>0</v>
      </c>
      <c r="BB217" s="17"/>
      <c r="BC217" s="17">
        <v>9.2614658851207701E-3</v>
      </c>
      <c r="BD217" s="17">
        <v>1.2864327566195001E-2</v>
      </c>
      <c r="BE217" s="17" t="s">
        <v>101</v>
      </c>
      <c r="BF217" s="17">
        <v>3.3049300303068303E-2</v>
      </c>
      <c r="BG217" s="17">
        <v>1.11435000405718E-2</v>
      </c>
      <c r="BH217" s="17">
        <v>1.39024324213922E-2</v>
      </c>
      <c r="BI217" s="17">
        <v>3.25383198128016E-2</v>
      </c>
      <c r="BJ217" s="17"/>
      <c r="BK217" s="17">
        <v>3.11922180641236E-2</v>
      </c>
      <c r="BL217" s="17">
        <v>2.20721211530766E-2</v>
      </c>
      <c r="BM217" s="17">
        <v>8.8550119612308496E-3</v>
      </c>
      <c r="BN217" s="17">
        <v>1.23360356451122E-2</v>
      </c>
      <c r="BO217" s="17">
        <v>5.5090744793081202E-3</v>
      </c>
      <c r="BP217" s="17">
        <v>5.09751424587625E-3</v>
      </c>
      <c r="BQ217" s="17">
        <v>9.6262516346805292E-3</v>
      </c>
      <c r="BR217" s="17">
        <v>1.27689546361209E-2</v>
      </c>
      <c r="BS217" s="17"/>
      <c r="BT217" s="17">
        <v>1.369679515077E-2</v>
      </c>
      <c r="BU217" s="17">
        <v>1.11448163674981E-2</v>
      </c>
      <c r="BV217" s="17">
        <v>1.58201938654071E-2</v>
      </c>
      <c r="BW217" s="17"/>
      <c r="BX217" s="17">
        <v>1.8401888946601701E-2</v>
      </c>
      <c r="BY217" s="17">
        <v>1.26232528554494E-2</v>
      </c>
      <c r="BZ217" s="17"/>
      <c r="CA217" s="17">
        <v>0</v>
      </c>
      <c r="CB217" s="17">
        <v>8.5984245112019995E-3</v>
      </c>
      <c r="CC217" s="17">
        <v>2.2142969688240398E-3</v>
      </c>
      <c r="CD217" s="17">
        <v>2.7957872189298801E-2</v>
      </c>
      <c r="CE217" s="17">
        <v>2.1550763293856998E-2</v>
      </c>
    </row>
    <row r="218" spans="2:83" x14ac:dyDescent="0.35">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row>
    <row r="219" spans="2:83" x14ac:dyDescent="0.35">
      <c r="B219" s="6" t="s">
        <v>210</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row>
    <row r="220" spans="2:83" x14ac:dyDescent="0.35">
      <c r="B220" s="24" t="s">
        <v>103</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row>
    <row r="221" spans="2:83" x14ac:dyDescent="0.35">
      <c r="B221" t="s">
        <v>204</v>
      </c>
      <c r="C221" s="17">
        <v>8.6897727112165604E-2</v>
      </c>
      <c r="D221" s="17">
        <v>0.104120140909871</v>
      </c>
      <c r="E221" s="17">
        <v>6.9992297937078493E-2</v>
      </c>
      <c r="F221" s="17"/>
      <c r="G221" s="17">
        <v>0.147447934702891</v>
      </c>
      <c r="H221" s="17">
        <v>0.161428906223611</v>
      </c>
      <c r="I221" s="17">
        <v>0.122330539285828</v>
      </c>
      <c r="J221" s="17">
        <v>5.6001185325690699E-2</v>
      </c>
      <c r="K221" s="17">
        <v>2.2810897885529501E-2</v>
      </c>
      <c r="L221" s="17">
        <v>2.4729994276355E-2</v>
      </c>
      <c r="M221" s="17"/>
      <c r="N221" s="17">
        <v>0.21063716589894299</v>
      </c>
      <c r="O221" s="17">
        <v>5.3327217202069802E-2</v>
      </c>
      <c r="P221" s="17">
        <v>4.4962729240516003E-2</v>
      </c>
      <c r="Q221" s="17">
        <v>5.4680562329317499E-2</v>
      </c>
      <c r="R221" s="17">
        <v>5.5449573656990103E-2</v>
      </c>
      <c r="S221" s="17">
        <v>0.11325011637900299</v>
      </c>
      <c r="T221" s="17">
        <v>6.4557289021728706E-2</v>
      </c>
      <c r="U221" s="17">
        <v>6.2540186145932403E-2</v>
      </c>
      <c r="V221" s="17">
        <v>0.110463351687779</v>
      </c>
      <c r="W221" s="17">
        <v>1.63802294211398E-2</v>
      </c>
      <c r="X221" s="17">
        <v>6.6900455505186904E-2</v>
      </c>
      <c r="Y221" s="17">
        <v>0.108081502628653</v>
      </c>
      <c r="Z221" s="17"/>
      <c r="AA221" s="17">
        <v>0.13515686476186101</v>
      </c>
      <c r="AB221" s="17">
        <v>7.9158332453305599E-2</v>
      </c>
      <c r="AC221" s="17">
        <v>8.3266942324071905E-2</v>
      </c>
      <c r="AD221" s="17">
        <v>4.6730215539607899E-2</v>
      </c>
      <c r="AE221" s="17"/>
      <c r="AF221" s="17">
        <v>0.19419765218611701</v>
      </c>
      <c r="AG221" s="17">
        <v>7.3523758990583998E-2</v>
      </c>
      <c r="AH221" s="17">
        <v>7.4392076764364407E-2</v>
      </c>
      <c r="AI221" s="17">
        <v>3.8396538024933403E-2</v>
      </c>
      <c r="AJ221" s="17">
        <v>2.7573428687728802E-2</v>
      </c>
      <c r="AK221" s="17">
        <v>4.0475431743293197E-2</v>
      </c>
      <c r="AL221" s="17"/>
      <c r="AM221" s="17">
        <v>7.8779561987327704E-2</v>
      </c>
      <c r="AN221" s="17">
        <v>0.10626240165951301</v>
      </c>
      <c r="AO221" s="17">
        <v>0.112876732816661</v>
      </c>
      <c r="AP221" s="17">
        <v>0</v>
      </c>
      <c r="AQ221" s="17">
        <v>4.7299689960455797E-2</v>
      </c>
      <c r="AR221" s="17"/>
      <c r="AS221" s="17">
        <v>8.1961389656236006E-2</v>
      </c>
      <c r="AT221" s="17">
        <v>0.101538151927274</v>
      </c>
      <c r="AU221" s="17">
        <v>0.12670160800789601</v>
      </c>
      <c r="AV221" s="17"/>
      <c r="AW221" s="17">
        <v>5.0605721304110701E-2</v>
      </c>
      <c r="AX221" s="17">
        <v>6.5211638655330001E-2</v>
      </c>
      <c r="AY221" s="17">
        <v>8.7526619410379397E-2</v>
      </c>
      <c r="AZ221" s="17">
        <v>0.20395460317243699</v>
      </c>
      <c r="BA221" s="17">
        <v>0.26866348711701199</v>
      </c>
      <c r="BB221" s="17"/>
      <c r="BC221" s="17">
        <v>9.5341115521439104E-2</v>
      </c>
      <c r="BD221" s="17">
        <v>9.1948174272162106E-2</v>
      </c>
      <c r="BE221" s="17" t="s">
        <v>101</v>
      </c>
      <c r="BF221" s="17">
        <v>6.2085376778539897E-2</v>
      </c>
      <c r="BG221" s="17">
        <v>8.3615530712114805E-2</v>
      </c>
      <c r="BH221" s="17">
        <v>7.1999894704560502E-2</v>
      </c>
      <c r="BI221" s="17">
        <v>7.5339194929632397E-2</v>
      </c>
      <c r="BJ221" s="17"/>
      <c r="BK221" s="17">
        <v>7.5914616969911503E-2</v>
      </c>
      <c r="BL221" s="17">
        <v>5.0555410617243002E-2</v>
      </c>
      <c r="BM221" s="17">
        <v>5.0864902735969497E-2</v>
      </c>
      <c r="BN221" s="17">
        <v>8.3524887536912507E-2</v>
      </c>
      <c r="BO221" s="17">
        <v>8.1569181946381297E-2</v>
      </c>
      <c r="BP221" s="17">
        <v>0.14296162753917399</v>
      </c>
      <c r="BQ221" s="17">
        <v>0.14089074778013899</v>
      </c>
      <c r="BR221" s="17">
        <v>0.27485903852202798</v>
      </c>
      <c r="BS221" s="17"/>
      <c r="BT221" s="17">
        <v>0.15156930280254499</v>
      </c>
      <c r="BU221" s="17">
        <v>2.41084526233005E-2</v>
      </c>
      <c r="BV221" s="17">
        <v>7.6249305988239896E-2</v>
      </c>
      <c r="BW221" s="17"/>
      <c r="BX221" s="17">
        <v>0.16717694532558999</v>
      </c>
      <c r="BY221" s="17">
        <v>7.7793360218869095E-2</v>
      </c>
      <c r="BZ221" s="17"/>
      <c r="CA221" s="17">
        <v>0.43028647213357502</v>
      </c>
      <c r="CB221" s="17">
        <v>0.16232301789470399</v>
      </c>
      <c r="CC221" s="17">
        <v>7.5838676846711903E-2</v>
      </c>
      <c r="CD221" s="17">
        <v>9.5545587661099898E-2</v>
      </c>
      <c r="CE221" s="17">
        <v>7.7339453775461905E-2</v>
      </c>
    </row>
    <row r="222" spans="2:83" x14ac:dyDescent="0.35">
      <c r="B222" t="s">
        <v>205</v>
      </c>
      <c r="C222" s="17">
        <v>0.14751601758316299</v>
      </c>
      <c r="D222" s="17">
        <v>0.149793505904114</v>
      </c>
      <c r="E222" s="17">
        <v>0.14592145202847301</v>
      </c>
      <c r="F222" s="17"/>
      <c r="G222" s="17">
        <v>0.216095596566105</v>
      </c>
      <c r="H222" s="17">
        <v>0.16475417271988199</v>
      </c>
      <c r="I222" s="17">
        <v>0.216036664486949</v>
      </c>
      <c r="J222" s="17">
        <v>0.14178499036037701</v>
      </c>
      <c r="K222" s="17">
        <v>8.5089635298432706E-2</v>
      </c>
      <c r="L222" s="17">
        <v>7.8489352647664296E-2</v>
      </c>
      <c r="M222" s="17"/>
      <c r="N222" s="17">
        <v>0.23118355572788299</v>
      </c>
      <c r="O222" s="17">
        <v>0.16578617331832901</v>
      </c>
      <c r="P222" s="17">
        <v>0.10811107297447101</v>
      </c>
      <c r="Q222" s="17">
        <v>0.131423444107167</v>
      </c>
      <c r="R222" s="17">
        <v>0.10333584867362</v>
      </c>
      <c r="S222" s="17">
        <v>0.171736943823319</v>
      </c>
      <c r="T222" s="17">
        <v>0.129179161195485</v>
      </c>
      <c r="U222" s="17">
        <v>0.106115064308548</v>
      </c>
      <c r="V222" s="17">
        <v>0.15517897821072699</v>
      </c>
      <c r="W222" s="17">
        <v>0.115423436565499</v>
      </c>
      <c r="X222" s="17">
        <v>9.6823504077236305E-2</v>
      </c>
      <c r="Y222" s="17">
        <v>0.117890121725611</v>
      </c>
      <c r="Z222" s="17"/>
      <c r="AA222" s="17">
        <v>0.20776681778627201</v>
      </c>
      <c r="AB222" s="17">
        <v>0.12621261135192099</v>
      </c>
      <c r="AC222" s="17">
        <v>0.15335684449480799</v>
      </c>
      <c r="AD222" s="17">
        <v>0.100649210646926</v>
      </c>
      <c r="AE222" s="17"/>
      <c r="AF222" s="17">
        <v>0.193219737311213</v>
      </c>
      <c r="AG222" s="17">
        <v>0.13260025495087999</v>
      </c>
      <c r="AH222" s="17">
        <v>0.15658932815837801</v>
      </c>
      <c r="AI222" s="17">
        <v>0.13433807377292001</v>
      </c>
      <c r="AJ222" s="17">
        <v>0.124674676536419</v>
      </c>
      <c r="AK222" s="17">
        <v>9.36909053434479E-2</v>
      </c>
      <c r="AL222" s="17"/>
      <c r="AM222" s="17">
        <v>0.14836152661431201</v>
      </c>
      <c r="AN222" s="17">
        <v>0.16329425467998701</v>
      </c>
      <c r="AO222" s="17">
        <v>0.17451221130113101</v>
      </c>
      <c r="AP222" s="17">
        <v>0.111404716410657</v>
      </c>
      <c r="AQ222" s="17">
        <v>0.11125483109701299</v>
      </c>
      <c r="AR222" s="17"/>
      <c r="AS222" s="17">
        <v>0.17127068160644099</v>
      </c>
      <c r="AT222" s="17">
        <v>0.15740245675070899</v>
      </c>
      <c r="AU222" s="17">
        <v>0.16411051092530299</v>
      </c>
      <c r="AV222" s="17"/>
      <c r="AW222" s="17">
        <v>9.3591955682268801E-2</v>
      </c>
      <c r="AX222" s="17">
        <v>0.13967443316150099</v>
      </c>
      <c r="AY222" s="17">
        <v>0.156682391689249</v>
      </c>
      <c r="AZ222" s="17">
        <v>0.28006416657804101</v>
      </c>
      <c r="BA222" s="17">
        <v>0.245364589763889</v>
      </c>
      <c r="BB222" s="17"/>
      <c r="BC222" s="17">
        <v>0.127856109309753</v>
      </c>
      <c r="BD222" s="17">
        <v>0.18071744237947801</v>
      </c>
      <c r="BE222" s="17" t="s">
        <v>101</v>
      </c>
      <c r="BF222" s="17">
        <v>0.12290001194539101</v>
      </c>
      <c r="BG222" s="17">
        <v>0.16231081035401901</v>
      </c>
      <c r="BH222" s="17">
        <v>0.163565304811951</v>
      </c>
      <c r="BI222" s="17">
        <v>0.13191107164990701</v>
      </c>
      <c r="BJ222" s="17"/>
      <c r="BK222" s="17">
        <v>0.115485397244147</v>
      </c>
      <c r="BL222" s="17">
        <v>8.7178551063841606E-2</v>
      </c>
      <c r="BM222" s="17">
        <v>0.11216056929141401</v>
      </c>
      <c r="BN222" s="17">
        <v>0.17553499383716401</v>
      </c>
      <c r="BO222" s="17">
        <v>0.15254060212425499</v>
      </c>
      <c r="BP222" s="17">
        <v>0.18095679520129099</v>
      </c>
      <c r="BQ222" s="17">
        <v>0.271083830050031</v>
      </c>
      <c r="BR222" s="17">
        <v>0.24484605865091</v>
      </c>
      <c r="BS222" s="17"/>
      <c r="BT222" s="17">
        <v>0.24511838922922199</v>
      </c>
      <c r="BU222" s="17">
        <v>8.3954040185590606E-2</v>
      </c>
      <c r="BV222" s="17">
        <v>0.11553627936104301</v>
      </c>
      <c r="BW222" s="17"/>
      <c r="BX222" s="17">
        <v>0.205310019732137</v>
      </c>
      <c r="BY222" s="17">
        <v>0.15431674040996601</v>
      </c>
      <c r="BZ222" s="17"/>
      <c r="CA222" s="17">
        <v>0.240412712272319</v>
      </c>
      <c r="CB222" s="17">
        <v>0.23537374246364801</v>
      </c>
      <c r="CC222" s="17">
        <v>0.12898530996204899</v>
      </c>
      <c r="CD222" s="17">
        <v>0.22886494715950501</v>
      </c>
      <c r="CE222" s="17">
        <v>0.139759596310541</v>
      </c>
    </row>
    <row r="223" spans="2:83" x14ac:dyDescent="0.35">
      <c r="B223" t="s">
        <v>206</v>
      </c>
      <c r="C223" s="17">
        <v>0.24751498691017901</v>
      </c>
      <c r="D223" s="17">
        <v>0.246266800964456</v>
      </c>
      <c r="E223" s="17">
        <v>0.25093040804706401</v>
      </c>
      <c r="F223" s="17"/>
      <c r="G223" s="17">
        <v>0.22842886728400499</v>
      </c>
      <c r="H223" s="17">
        <v>0.248816743253924</v>
      </c>
      <c r="I223" s="17">
        <v>0.25871766599880902</v>
      </c>
      <c r="J223" s="17">
        <v>0.24456138585642201</v>
      </c>
      <c r="K223" s="17">
        <v>0.26677731786942199</v>
      </c>
      <c r="L223" s="17">
        <v>0.23960175208348</v>
      </c>
      <c r="M223" s="17"/>
      <c r="N223" s="17">
        <v>0.19737999704252299</v>
      </c>
      <c r="O223" s="17">
        <v>0.21032943491394099</v>
      </c>
      <c r="P223" s="17">
        <v>0.31944456806496802</v>
      </c>
      <c r="Q223" s="17">
        <v>0.23847650519143099</v>
      </c>
      <c r="R223" s="17">
        <v>0.222478601032223</v>
      </c>
      <c r="S223" s="17">
        <v>0.272602104059607</v>
      </c>
      <c r="T223" s="17">
        <v>0.29604633389806601</v>
      </c>
      <c r="U223" s="17">
        <v>0.33713597957257502</v>
      </c>
      <c r="V223" s="17">
        <v>0.24059215542544701</v>
      </c>
      <c r="W223" s="17">
        <v>0.24863508244813801</v>
      </c>
      <c r="X223" s="17">
        <v>0.24997769050596</v>
      </c>
      <c r="Y223" s="17">
        <v>0.23116926906323201</v>
      </c>
      <c r="Z223" s="17"/>
      <c r="AA223" s="17">
        <v>0.24952300787005399</v>
      </c>
      <c r="AB223" s="17">
        <v>0.22560533726558901</v>
      </c>
      <c r="AC223" s="17">
        <v>0.27469802899947099</v>
      </c>
      <c r="AD223" s="17">
        <v>0.240168588979843</v>
      </c>
      <c r="AE223" s="17"/>
      <c r="AF223" s="17">
        <v>0.22268315005522701</v>
      </c>
      <c r="AG223" s="17">
        <v>0.26421384270138798</v>
      </c>
      <c r="AH223" s="17">
        <v>0.266212228165774</v>
      </c>
      <c r="AI223" s="17">
        <v>0.252314009523112</v>
      </c>
      <c r="AJ223" s="17">
        <v>0.213906334601494</v>
      </c>
      <c r="AK223" s="17">
        <v>0.29438481321660798</v>
      </c>
      <c r="AL223" s="17"/>
      <c r="AM223" s="17">
        <v>0.25328145190048301</v>
      </c>
      <c r="AN223" s="17">
        <v>0.234796293099585</v>
      </c>
      <c r="AO223" s="17">
        <v>0.24341031114974199</v>
      </c>
      <c r="AP223" s="17">
        <v>0.186751100531237</v>
      </c>
      <c r="AQ223" s="17">
        <v>0.26999321342750698</v>
      </c>
      <c r="AR223" s="17"/>
      <c r="AS223" s="17">
        <v>0.26041159161827299</v>
      </c>
      <c r="AT223" s="17">
        <v>0.26013322547777901</v>
      </c>
      <c r="AU223" s="17">
        <v>0.239575927788998</v>
      </c>
      <c r="AV223" s="17"/>
      <c r="AW223" s="17">
        <v>0.26305740068557398</v>
      </c>
      <c r="AX223" s="17">
        <v>0.25522958456311001</v>
      </c>
      <c r="AY223" s="17">
        <v>0.24095161529575701</v>
      </c>
      <c r="AZ223" s="17">
        <v>0.22148072355419099</v>
      </c>
      <c r="BA223" s="17">
        <v>0.138170665432647</v>
      </c>
      <c r="BB223" s="17"/>
      <c r="BC223" s="17">
        <v>0.22524821546115401</v>
      </c>
      <c r="BD223" s="17">
        <v>0.26811781166790899</v>
      </c>
      <c r="BE223" s="17" t="s">
        <v>101</v>
      </c>
      <c r="BF223" s="17">
        <v>0.30499943363005499</v>
      </c>
      <c r="BG223" s="17">
        <v>0.26658065417187798</v>
      </c>
      <c r="BH223" s="17">
        <v>0.22772382425934701</v>
      </c>
      <c r="BI223" s="17">
        <v>0.287417770998385</v>
      </c>
      <c r="BJ223" s="17"/>
      <c r="BK223" s="17">
        <v>0.26778669870923599</v>
      </c>
      <c r="BL223" s="17">
        <v>0.225069155170563</v>
      </c>
      <c r="BM223" s="17">
        <v>0.24695335065326601</v>
      </c>
      <c r="BN223" s="17">
        <v>0.25343892584656802</v>
      </c>
      <c r="BO223" s="17">
        <v>0.23592485905385499</v>
      </c>
      <c r="BP223" s="17">
        <v>0.26354293217407398</v>
      </c>
      <c r="BQ223" s="17">
        <v>0.26740008852011099</v>
      </c>
      <c r="BR223" s="17">
        <v>0.199692438808794</v>
      </c>
      <c r="BS223" s="17"/>
      <c r="BT223" s="17">
        <v>0.237766299752835</v>
      </c>
      <c r="BU223" s="17">
        <v>0.26787411165638098</v>
      </c>
      <c r="BV223" s="17">
        <v>0.24105483852565601</v>
      </c>
      <c r="BW223" s="17"/>
      <c r="BX223" s="17">
        <v>0.231743242048468</v>
      </c>
      <c r="BY223" s="17">
        <v>0.25806290270214299</v>
      </c>
      <c r="BZ223" s="17"/>
      <c r="CA223" s="17">
        <v>0.120459099289825</v>
      </c>
      <c r="CB223" s="17">
        <v>0.23959182573995899</v>
      </c>
      <c r="CC223" s="17">
        <v>0.27097326357054102</v>
      </c>
      <c r="CD223" s="17">
        <v>0.25582824988182801</v>
      </c>
      <c r="CE223" s="17">
        <v>0.24033426270525701</v>
      </c>
    </row>
    <row r="224" spans="2:83" x14ac:dyDescent="0.35">
      <c r="B224" t="s">
        <v>207</v>
      </c>
      <c r="C224" s="17">
        <v>0.51807126839449202</v>
      </c>
      <c r="D224" s="17">
        <v>0.49981955222155899</v>
      </c>
      <c r="E224" s="17">
        <v>0.53315584198738497</v>
      </c>
      <c r="F224" s="17"/>
      <c r="G224" s="17">
        <v>0.40802760144699901</v>
      </c>
      <c r="H224" s="17">
        <v>0.42500017780258298</v>
      </c>
      <c r="I224" s="17">
        <v>0.40291513022841402</v>
      </c>
      <c r="J224" s="17">
        <v>0.55765243845751</v>
      </c>
      <c r="K224" s="17">
        <v>0.62532214894661597</v>
      </c>
      <c r="L224" s="17">
        <v>0.65717890099250098</v>
      </c>
      <c r="M224" s="17"/>
      <c r="N224" s="17">
        <v>0.36079928133064998</v>
      </c>
      <c r="O224" s="17">
        <v>0.57055717456566102</v>
      </c>
      <c r="P224" s="17">
        <v>0.52748162972004597</v>
      </c>
      <c r="Q224" s="17">
        <v>0.57541948837208501</v>
      </c>
      <c r="R224" s="17">
        <v>0.61873597663716795</v>
      </c>
      <c r="S224" s="17">
        <v>0.442410835738071</v>
      </c>
      <c r="T224" s="17">
        <v>0.51021721588472002</v>
      </c>
      <c r="U224" s="17">
        <v>0.49420876997294499</v>
      </c>
      <c r="V224" s="17">
        <v>0.49376551467604701</v>
      </c>
      <c r="W224" s="17">
        <v>0.61956125156522202</v>
      </c>
      <c r="X224" s="17">
        <v>0.586298349911617</v>
      </c>
      <c r="Y224" s="17">
        <v>0.54285910658250403</v>
      </c>
      <c r="Z224" s="17"/>
      <c r="AA224" s="17">
        <v>0.40755330958181302</v>
      </c>
      <c r="AB224" s="17">
        <v>0.56902371892918402</v>
      </c>
      <c r="AC224" s="17">
        <v>0.48867818418164899</v>
      </c>
      <c r="AD224" s="17">
        <v>0.61245198483362295</v>
      </c>
      <c r="AE224" s="17"/>
      <c r="AF224" s="17">
        <v>0.389899460447443</v>
      </c>
      <c r="AG224" s="17">
        <v>0.52966214335714801</v>
      </c>
      <c r="AH224" s="17">
        <v>0.50280636691148395</v>
      </c>
      <c r="AI224" s="17">
        <v>0.57495137867903501</v>
      </c>
      <c r="AJ224" s="17">
        <v>0.633845560174358</v>
      </c>
      <c r="AK224" s="17">
        <v>0.571448849696651</v>
      </c>
      <c r="AL224" s="17"/>
      <c r="AM224" s="17">
        <v>0.51957745949787704</v>
      </c>
      <c r="AN224" s="17">
        <v>0.49564705056091501</v>
      </c>
      <c r="AO224" s="17">
        <v>0.46920074473246598</v>
      </c>
      <c r="AP224" s="17">
        <v>0.70184418305810603</v>
      </c>
      <c r="AQ224" s="17">
        <v>0.57145226551502304</v>
      </c>
      <c r="AR224" s="17"/>
      <c r="AS224" s="17">
        <v>0.48635633711904902</v>
      </c>
      <c r="AT224" s="17">
        <v>0.48092616584423697</v>
      </c>
      <c r="AU224" s="17">
        <v>0.46961195327780297</v>
      </c>
      <c r="AV224" s="17"/>
      <c r="AW224" s="17">
        <v>0.59274492232804599</v>
      </c>
      <c r="AX224" s="17">
        <v>0.53988434362005899</v>
      </c>
      <c r="AY224" s="17">
        <v>0.51483937360461496</v>
      </c>
      <c r="AZ224" s="17">
        <v>0.29450050669533201</v>
      </c>
      <c r="BA224" s="17">
        <v>0.34780125768645198</v>
      </c>
      <c r="BB224" s="17"/>
      <c r="BC224" s="17">
        <v>0.55155455970765399</v>
      </c>
      <c r="BD224" s="17">
        <v>0.45921657168045099</v>
      </c>
      <c r="BE224" s="17" t="s">
        <v>101</v>
      </c>
      <c r="BF224" s="17">
        <v>0.51001517764601401</v>
      </c>
      <c r="BG224" s="17">
        <v>0.48749300476198798</v>
      </c>
      <c r="BH224" s="17">
        <v>0.53671097622414099</v>
      </c>
      <c r="BI224" s="17">
        <v>0.50533196242207501</v>
      </c>
      <c r="BJ224" s="17"/>
      <c r="BK224" s="17">
        <v>0.54081328707670495</v>
      </c>
      <c r="BL224" s="17">
        <v>0.63719688314835199</v>
      </c>
      <c r="BM224" s="17">
        <v>0.590021177319351</v>
      </c>
      <c r="BN224" s="17">
        <v>0.487501192779356</v>
      </c>
      <c r="BO224" s="17">
        <v>0.52996535687550905</v>
      </c>
      <c r="BP224" s="17">
        <v>0.41253864508546101</v>
      </c>
      <c r="BQ224" s="17">
        <v>0.32062533364971901</v>
      </c>
      <c r="BR224" s="17">
        <v>0.28060246401826699</v>
      </c>
      <c r="BS224" s="17"/>
      <c r="BT224" s="17">
        <v>0.36554600821539701</v>
      </c>
      <c r="BU224" s="17">
        <v>0.624063395534728</v>
      </c>
      <c r="BV224" s="17">
        <v>0.56715957612506196</v>
      </c>
      <c r="BW224" s="17"/>
      <c r="BX224" s="17">
        <v>0.39576979289380498</v>
      </c>
      <c r="BY224" s="17">
        <v>0.50982699666902298</v>
      </c>
      <c r="BZ224" s="17"/>
      <c r="CA224" s="17">
        <v>0.208841716304281</v>
      </c>
      <c r="CB224" s="17">
        <v>0.36271141390168898</v>
      </c>
      <c r="CC224" s="17">
        <v>0.52420274962069802</v>
      </c>
      <c r="CD224" s="17">
        <v>0.41976121529756799</v>
      </c>
      <c r="CE224" s="17">
        <v>0.54256668720874002</v>
      </c>
    </row>
    <row r="225" spans="2:83" x14ac:dyDescent="0.35">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row>
    <row r="226" spans="2:83" x14ac:dyDescent="0.35">
      <c r="B226" s="6" t="s">
        <v>211</v>
      </c>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row>
    <row r="227" spans="2:83" x14ac:dyDescent="0.35">
      <c r="B227" s="24" t="s">
        <v>103</v>
      </c>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row>
    <row r="228" spans="2:83" x14ac:dyDescent="0.35">
      <c r="B228" t="s">
        <v>204</v>
      </c>
      <c r="C228" s="17">
        <v>8.6496232875743401E-2</v>
      </c>
      <c r="D228" s="17">
        <v>0.1139853529555</v>
      </c>
      <c r="E228" s="17">
        <v>5.9570605962360003E-2</v>
      </c>
      <c r="F228" s="17"/>
      <c r="G228" s="17">
        <v>0.112933760028015</v>
      </c>
      <c r="H228" s="17">
        <v>0.14609864156621299</v>
      </c>
      <c r="I228" s="17">
        <v>0.12623892509878701</v>
      </c>
      <c r="J228" s="17">
        <v>6.7057381380078995E-2</v>
      </c>
      <c r="K228" s="17">
        <v>5.1395614230453503E-2</v>
      </c>
      <c r="L228" s="17">
        <v>2.7129811215788599E-2</v>
      </c>
      <c r="M228" s="17"/>
      <c r="N228" s="17">
        <v>0.207078007174305</v>
      </c>
      <c r="O228" s="17">
        <v>4.8070488109734799E-2</v>
      </c>
      <c r="P228" s="17">
        <v>4.0575741580305101E-2</v>
      </c>
      <c r="Q228" s="17">
        <v>5.9552112214574002E-2</v>
      </c>
      <c r="R228" s="17">
        <v>3.27965731237954E-2</v>
      </c>
      <c r="S228" s="17">
        <v>9.3074475226546494E-2</v>
      </c>
      <c r="T228" s="17">
        <v>5.70472573504597E-2</v>
      </c>
      <c r="U228" s="17">
        <v>9.0544002663644305E-2</v>
      </c>
      <c r="V228" s="17">
        <v>6.5715621686245104E-2</v>
      </c>
      <c r="W228" s="17">
        <v>0.116108608199931</v>
      </c>
      <c r="X228" s="17">
        <v>6.9680054089427595E-2</v>
      </c>
      <c r="Y228" s="17">
        <v>8.7585722177654798E-2</v>
      </c>
      <c r="Z228" s="17"/>
      <c r="AA228" s="17">
        <v>0.14527245426694699</v>
      </c>
      <c r="AB228" s="17">
        <v>7.8666729705435298E-2</v>
      </c>
      <c r="AC228" s="17">
        <v>7.6520808135792706E-2</v>
      </c>
      <c r="AD228" s="17">
        <v>4.0650438707276297E-2</v>
      </c>
      <c r="AE228" s="17"/>
      <c r="AF228" s="17">
        <v>0.17536149230442</v>
      </c>
      <c r="AG228" s="17">
        <v>7.7163444873422193E-2</v>
      </c>
      <c r="AH228" s="17">
        <v>7.4994863265912495E-2</v>
      </c>
      <c r="AI228" s="17">
        <v>3.7844182570666199E-2</v>
      </c>
      <c r="AJ228" s="17">
        <v>4.4095039480357298E-2</v>
      </c>
      <c r="AK228" s="17">
        <v>5.7436692114990799E-2</v>
      </c>
      <c r="AL228" s="17"/>
      <c r="AM228" s="17">
        <v>7.0419268584572398E-2</v>
      </c>
      <c r="AN228" s="17">
        <v>0.10362559295727999</v>
      </c>
      <c r="AO228" s="17">
        <v>0.12514335528997</v>
      </c>
      <c r="AP228" s="17">
        <v>7.6935090972515094E-2</v>
      </c>
      <c r="AQ228" s="17">
        <v>4.1281898261967299E-2</v>
      </c>
      <c r="AR228" s="17"/>
      <c r="AS228" s="17">
        <v>9.4062659520794595E-2</v>
      </c>
      <c r="AT228" s="17">
        <v>9.7083483389087802E-2</v>
      </c>
      <c r="AU228" s="17">
        <v>0.13481159413361701</v>
      </c>
      <c r="AV228" s="17"/>
      <c r="AW228" s="17">
        <v>4.97865784362512E-2</v>
      </c>
      <c r="AX228" s="17">
        <v>4.2193755566320698E-2</v>
      </c>
      <c r="AY228" s="17">
        <v>9.6538723504048796E-2</v>
      </c>
      <c r="AZ228" s="17">
        <v>0.21272261248291899</v>
      </c>
      <c r="BA228" s="17">
        <v>0.39570722090379401</v>
      </c>
      <c r="BB228" s="17"/>
      <c r="BC228" s="17">
        <v>0.104010877935119</v>
      </c>
      <c r="BD228" s="17">
        <v>7.8747769763266598E-2</v>
      </c>
      <c r="BE228" s="17" t="s">
        <v>101</v>
      </c>
      <c r="BF228" s="17">
        <v>9.7894065893786603E-2</v>
      </c>
      <c r="BG228" s="17">
        <v>6.9422111743057999E-2</v>
      </c>
      <c r="BH228" s="17">
        <v>6.1983941277590798E-2</v>
      </c>
      <c r="BI228" s="17">
        <v>2.1050340834601E-2</v>
      </c>
      <c r="BJ228" s="17"/>
      <c r="BK228" s="17">
        <v>8.5800731046188294E-2</v>
      </c>
      <c r="BL228" s="17">
        <v>5.3131385964065102E-2</v>
      </c>
      <c r="BM228" s="17">
        <v>5.6724565507969102E-2</v>
      </c>
      <c r="BN228" s="17">
        <v>6.9815662109283305E-2</v>
      </c>
      <c r="BO228" s="17">
        <v>7.9648914923374295E-2</v>
      </c>
      <c r="BP228" s="17">
        <v>0.12502322778179101</v>
      </c>
      <c r="BQ228" s="17">
        <v>0.114468889178475</v>
      </c>
      <c r="BR228" s="17">
        <v>0.30083502131510698</v>
      </c>
      <c r="BS228" s="17"/>
      <c r="BT228" s="17">
        <v>0.155121906810226</v>
      </c>
      <c r="BU228" s="17">
        <v>4.6309500978118097E-2</v>
      </c>
      <c r="BV228" s="17">
        <v>5.8317634565850103E-2</v>
      </c>
      <c r="BW228" s="17"/>
      <c r="BX228" s="17">
        <v>0.14954266813775999</v>
      </c>
      <c r="BY228" s="17">
        <v>8.0868785131081505E-2</v>
      </c>
      <c r="BZ228" s="17"/>
      <c r="CA228" s="17">
        <v>0.44154940817241201</v>
      </c>
      <c r="CB228" s="17">
        <v>0.169368928737929</v>
      </c>
      <c r="CC228" s="17">
        <v>6.7283540954424403E-2</v>
      </c>
      <c r="CD228" s="17">
        <v>0.10553562479537699</v>
      </c>
      <c r="CE228" s="17">
        <v>4.9462686495382199E-2</v>
      </c>
    </row>
    <row r="229" spans="2:83" x14ac:dyDescent="0.35">
      <c r="B229" t="s">
        <v>205</v>
      </c>
      <c r="C229" s="17">
        <v>0.12601901494958301</v>
      </c>
      <c r="D229" s="17">
        <v>0.13777116483622301</v>
      </c>
      <c r="E229" s="17">
        <v>0.11498970101101499</v>
      </c>
      <c r="F229" s="17"/>
      <c r="G229" s="17">
        <v>0.182149679048283</v>
      </c>
      <c r="H229" s="17">
        <v>0.18059888006713101</v>
      </c>
      <c r="I229" s="17">
        <v>0.182021579395549</v>
      </c>
      <c r="J229" s="17">
        <v>0.100177905133271</v>
      </c>
      <c r="K229" s="17">
        <v>4.3161344776499501E-2</v>
      </c>
      <c r="L229" s="17">
        <v>7.4867446710118093E-2</v>
      </c>
      <c r="M229" s="17"/>
      <c r="N229" s="17">
        <v>0.205806689937682</v>
      </c>
      <c r="O229" s="17">
        <v>0.11464968755977099</v>
      </c>
      <c r="P229" s="17">
        <v>9.4791180404687994E-2</v>
      </c>
      <c r="Q229" s="17">
        <v>8.6165795072041099E-2</v>
      </c>
      <c r="R229" s="17">
        <v>8.5732086840945507E-2</v>
      </c>
      <c r="S229" s="17">
        <v>0.12135395421060299</v>
      </c>
      <c r="T229" s="17">
        <v>0.11820642488453401</v>
      </c>
      <c r="U229" s="17">
        <v>0.1296989345134</v>
      </c>
      <c r="V229" s="17">
        <v>0.13327905592277201</v>
      </c>
      <c r="W229" s="17">
        <v>0.13054044520737301</v>
      </c>
      <c r="X229" s="17">
        <v>0.105501170403421</v>
      </c>
      <c r="Y229" s="17">
        <v>0.12366459397185101</v>
      </c>
      <c r="Z229" s="17"/>
      <c r="AA229" s="17">
        <v>0.14130811459101</v>
      </c>
      <c r="AB229" s="17">
        <v>0.108675298330434</v>
      </c>
      <c r="AC229" s="17">
        <v>0.14830470964591999</v>
      </c>
      <c r="AD229" s="17">
        <v>0.106959381349953</v>
      </c>
      <c r="AE229" s="17"/>
      <c r="AF229" s="17">
        <v>0.215631644242394</v>
      </c>
      <c r="AG229" s="17">
        <v>0.100601281073065</v>
      </c>
      <c r="AH229" s="17">
        <v>0.12554539107183699</v>
      </c>
      <c r="AI229" s="17">
        <v>7.9531364054612599E-2</v>
      </c>
      <c r="AJ229" s="17">
        <v>8.4751187118435697E-2</v>
      </c>
      <c r="AK229" s="17">
        <v>0.14497685109924699</v>
      </c>
      <c r="AL229" s="17"/>
      <c r="AM229" s="17">
        <v>0.12671811993735299</v>
      </c>
      <c r="AN229" s="17">
        <v>0.15017836615285299</v>
      </c>
      <c r="AO229" s="17">
        <v>0.12550834503539299</v>
      </c>
      <c r="AP229" s="17">
        <v>0</v>
      </c>
      <c r="AQ229" s="17">
        <v>8.4827372712614202E-2</v>
      </c>
      <c r="AR229" s="17"/>
      <c r="AS229" s="17">
        <v>0.136299113135635</v>
      </c>
      <c r="AT229" s="17">
        <v>0.15009471712317701</v>
      </c>
      <c r="AU229" s="17">
        <v>0.158697661016487</v>
      </c>
      <c r="AV229" s="17"/>
      <c r="AW229" s="17">
        <v>6.8161891113179995E-2</v>
      </c>
      <c r="AX229" s="17">
        <v>0.133506862084628</v>
      </c>
      <c r="AY229" s="17">
        <v>0.13494898376586201</v>
      </c>
      <c r="AZ229" s="17">
        <v>0.234781821535503</v>
      </c>
      <c r="BA229" s="17">
        <v>0.20342064190136999</v>
      </c>
      <c r="BB229" s="17"/>
      <c r="BC229" s="17">
        <v>0.123571472420079</v>
      </c>
      <c r="BD229" s="17">
        <v>0.14201571287787501</v>
      </c>
      <c r="BE229" s="17" t="s">
        <v>101</v>
      </c>
      <c r="BF229" s="17">
        <v>6.9688768162357195E-2</v>
      </c>
      <c r="BG229" s="17">
        <v>0.133917214599102</v>
      </c>
      <c r="BH229" s="17">
        <v>0.13876996911018</v>
      </c>
      <c r="BI229" s="17">
        <v>0.124718742731178</v>
      </c>
      <c r="BJ229" s="17"/>
      <c r="BK229" s="17">
        <v>9.7013630651477195E-2</v>
      </c>
      <c r="BL229" s="17">
        <v>9.9776935117308202E-2</v>
      </c>
      <c r="BM229" s="17">
        <v>8.7035899672381095E-2</v>
      </c>
      <c r="BN229" s="17">
        <v>0.12586284697265401</v>
      </c>
      <c r="BO229" s="17">
        <v>0.17555501087974301</v>
      </c>
      <c r="BP229" s="17">
        <v>0.13266995286510899</v>
      </c>
      <c r="BQ229" s="17">
        <v>0.23653536175992501</v>
      </c>
      <c r="BR229" s="17">
        <v>0.20316077053651599</v>
      </c>
      <c r="BS229" s="17"/>
      <c r="BT229" s="17">
        <v>0.19075504644170799</v>
      </c>
      <c r="BU229" s="17">
        <v>7.6271604535362303E-2</v>
      </c>
      <c r="BV229" s="17">
        <v>0.110853431166757</v>
      </c>
      <c r="BW229" s="17"/>
      <c r="BX229" s="17">
        <v>0.19604522714439099</v>
      </c>
      <c r="BY229" s="17">
        <v>0.12458782330681201</v>
      </c>
      <c r="BZ229" s="17"/>
      <c r="CA229" s="17">
        <v>0.21642897882398501</v>
      </c>
      <c r="CB229" s="17">
        <v>0.194903184944416</v>
      </c>
      <c r="CC229" s="17">
        <v>0.108932041729497</v>
      </c>
      <c r="CD229" s="17">
        <v>0.191753443124173</v>
      </c>
      <c r="CE229" s="17">
        <v>0.14620360549658901</v>
      </c>
    </row>
    <row r="230" spans="2:83" x14ac:dyDescent="0.35">
      <c r="B230" t="s">
        <v>206</v>
      </c>
      <c r="C230" s="17">
        <v>0.26421192929299703</v>
      </c>
      <c r="D230" s="17">
        <v>0.25380211195369101</v>
      </c>
      <c r="E230" s="17">
        <v>0.2767140745212</v>
      </c>
      <c r="F230" s="17"/>
      <c r="G230" s="17">
        <v>0.26592209890802598</v>
      </c>
      <c r="H230" s="17">
        <v>0.26831728579306702</v>
      </c>
      <c r="I230" s="17">
        <v>0.26162781016738101</v>
      </c>
      <c r="J230" s="17">
        <v>0.25563218818996403</v>
      </c>
      <c r="K230" s="17">
        <v>0.264624136224266</v>
      </c>
      <c r="L230" s="17">
        <v>0.26847655332555798</v>
      </c>
      <c r="M230" s="17"/>
      <c r="N230" s="17">
        <v>0.18933878187726599</v>
      </c>
      <c r="O230" s="17">
        <v>0.27988768925735902</v>
      </c>
      <c r="P230" s="17">
        <v>0.33765663203838198</v>
      </c>
      <c r="Q230" s="17">
        <v>0.19914006787042199</v>
      </c>
      <c r="R230" s="17">
        <v>0.267784654632782</v>
      </c>
      <c r="S230" s="17">
        <v>0.30803588235548102</v>
      </c>
      <c r="T230" s="17">
        <v>0.28355215313472398</v>
      </c>
      <c r="U230" s="17">
        <v>0.28651456351527999</v>
      </c>
      <c r="V230" s="17">
        <v>0.27349883446926698</v>
      </c>
      <c r="W230" s="17">
        <v>0.27024489469674701</v>
      </c>
      <c r="X230" s="17">
        <v>0.26466656046629999</v>
      </c>
      <c r="Y230" s="17">
        <v>0.27148210522814897</v>
      </c>
      <c r="Z230" s="17"/>
      <c r="AA230" s="17">
        <v>0.27333151595780703</v>
      </c>
      <c r="AB230" s="17">
        <v>0.26430121511708099</v>
      </c>
      <c r="AC230" s="17">
        <v>0.28423969829437901</v>
      </c>
      <c r="AD230" s="17">
        <v>0.232745024485497</v>
      </c>
      <c r="AE230" s="17"/>
      <c r="AF230" s="17">
        <v>0.228148019989979</v>
      </c>
      <c r="AG230" s="17">
        <v>0.28935387400840801</v>
      </c>
      <c r="AH230" s="17">
        <v>0.27994490480948597</v>
      </c>
      <c r="AI230" s="17">
        <v>0.27706143943754302</v>
      </c>
      <c r="AJ230" s="17">
        <v>0.23748029241142399</v>
      </c>
      <c r="AK230" s="17">
        <v>0.26517414668702999</v>
      </c>
      <c r="AL230" s="17"/>
      <c r="AM230" s="17">
        <v>0.27250990093743699</v>
      </c>
      <c r="AN230" s="17">
        <v>0.25061271425341503</v>
      </c>
      <c r="AO230" s="17">
        <v>0.27009065548519401</v>
      </c>
      <c r="AP230" s="17">
        <v>9.6218832132137305E-2</v>
      </c>
      <c r="AQ230" s="17">
        <v>0.29153652339668101</v>
      </c>
      <c r="AR230" s="17"/>
      <c r="AS230" s="17">
        <v>0.28343855796978201</v>
      </c>
      <c r="AT230" s="17">
        <v>0.27354874687085901</v>
      </c>
      <c r="AU230" s="17">
        <v>0.22906055891428101</v>
      </c>
      <c r="AV230" s="17"/>
      <c r="AW230" s="17">
        <v>0.28579328569128098</v>
      </c>
      <c r="AX230" s="17">
        <v>0.28300337768432299</v>
      </c>
      <c r="AY230" s="17">
        <v>0.24001948626398201</v>
      </c>
      <c r="AZ230" s="17">
        <v>0.244876059382515</v>
      </c>
      <c r="BA230" s="17">
        <v>0.10561561760386701</v>
      </c>
      <c r="BB230" s="17"/>
      <c r="BC230" s="17">
        <v>0.226998738053731</v>
      </c>
      <c r="BD230" s="17">
        <v>0.315946314079741</v>
      </c>
      <c r="BE230" s="17" t="s">
        <v>101</v>
      </c>
      <c r="BF230" s="17">
        <v>0.28828497829208499</v>
      </c>
      <c r="BG230" s="17">
        <v>0.25775193498521898</v>
      </c>
      <c r="BH230" s="17">
        <v>0.27925297161331097</v>
      </c>
      <c r="BI230" s="17">
        <v>0.27081561378035701</v>
      </c>
      <c r="BJ230" s="17"/>
      <c r="BK230" s="17">
        <v>0.22630899527895099</v>
      </c>
      <c r="BL230" s="17">
        <v>0.22196016037615099</v>
      </c>
      <c r="BM230" s="17">
        <v>0.28667598274488398</v>
      </c>
      <c r="BN230" s="17">
        <v>0.29650551076869103</v>
      </c>
      <c r="BO230" s="17">
        <v>0.27809740705574099</v>
      </c>
      <c r="BP230" s="17">
        <v>0.29755713035432202</v>
      </c>
      <c r="BQ230" s="17">
        <v>0.27684455806688701</v>
      </c>
      <c r="BR230" s="17">
        <v>0.173931647502135</v>
      </c>
      <c r="BS230" s="17"/>
      <c r="BT230" s="17">
        <v>0.26496180759417998</v>
      </c>
      <c r="BU230" s="17">
        <v>0.25558968135516502</v>
      </c>
      <c r="BV230" s="17">
        <v>0.26874776588094601</v>
      </c>
      <c r="BW230" s="17"/>
      <c r="BX230" s="17">
        <v>0.260879553238138</v>
      </c>
      <c r="BY230" s="17">
        <v>0.27845139771907901</v>
      </c>
      <c r="BZ230" s="17"/>
      <c r="CA230" s="17">
        <v>0.117651956454338</v>
      </c>
      <c r="CB230" s="17">
        <v>0.26798796724498503</v>
      </c>
      <c r="CC230" s="17">
        <v>0.298049272784498</v>
      </c>
      <c r="CD230" s="17">
        <v>0.28609038569733097</v>
      </c>
      <c r="CE230" s="17">
        <v>0.23907922755664801</v>
      </c>
    </row>
    <row r="231" spans="2:83" x14ac:dyDescent="0.35">
      <c r="B231" t="s">
        <v>207</v>
      </c>
      <c r="C231" s="17">
        <v>0.52327282288167698</v>
      </c>
      <c r="D231" s="17">
        <v>0.49444137025458601</v>
      </c>
      <c r="E231" s="17">
        <v>0.548725618505426</v>
      </c>
      <c r="F231" s="17"/>
      <c r="G231" s="17">
        <v>0.43899446201567599</v>
      </c>
      <c r="H231" s="17">
        <v>0.404985192573589</v>
      </c>
      <c r="I231" s="17">
        <v>0.43011168533828298</v>
      </c>
      <c r="J231" s="17">
        <v>0.57713252529668602</v>
      </c>
      <c r="K231" s="17">
        <v>0.64081890476878101</v>
      </c>
      <c r="L231" s="17">
        <v>0.62952618874853505</v>
      </c>
      <c r="M231" s="17"/>
      <c r="N231" s="17">
        <v>0.39777652101074701</v>
      </c>
      <c r="O231" s="17">
        <v>0.55739213507313501</v>
      </c>
      <c r="P231" s="17">
        <v>0.52697644597662496</v>
      </c>
      <c r="Q231" s="17">
        <v>0.65514202484296302</v>
      </c>
      <c r="R231" s="17">
        <v>0.61368668540247695</v>
      </c>
      <c r="S231" s="17">
        <v>0.47753568820736902</v>
      </c>
      <c r="T231" s="17">
        <v>0.54119416463028203</v>
      </c>
      <c r="U231" s="17">
        <v>0.493242499307676</v>
      </c>
      <c r="V231" s="17">
        <v>0.52750648792171595</v>
      </c>
      <c r="W231" s="17">
        <v>0.48310605189594902</v>
      </c>
      <c r="X231" s="17">
        <v>0.560152215040852</v>
      </c>
      <c r="Y231" s="17">
        <v>0.51726757862234496</v>
      </c>
      <c r="Z231" s="17"/>
      <c r="AA231" s="17">
        <v>0.44008791518423501</v>
      </c>
      <c r="AB231" s="17">
        <v>0.54835675684704999</v>
      </c>
      <c r="AC231" s="17">
        <v>0.49093478392390799</v>
      </c>
      <c r="AD231" s="17">
        <v>0.61964515545727294</v>
      </c>
      <c r="AE231" s="17"/>
      <c r="AF231" s="17">
        <v>0.38085884346320598</v>
      </c>
      <c r="AG231" s="17">
        <v>0.53288140004510498</v>
      </c>
      <c r="AH231" s="17">
        <v>0.519514840852764</v>
      </c>
      <c r="AI231" s="17">
        <v>0.60556301393717804</v>
      </c>
      <c r="AJ231" s="17">
        <v>0.63367348098978304</v>
      </c>
      <c r="AK231" s="17">
        <v>0.53241231009873202</v>
      </c>
      <c r="AL231" s="17"/>
      <c r="AM231" s="17">
        <v>0.53035271054063704</v>
      </c>
      <c r="AN231" s="17">
        <v>0.49558332663645099</v>
      </c>
      <c r="AO231" s="17">
        <v>0.479257644189443</v>
      </c>
      <c r="AP231" s="17">
        <v>0.82684607689534795</v>
      </c>
      <c r="AQ231" s="17">
        <v>0.58235420562873796</v>
      </c>
      <c r="AR231" s="17"/>
      <c r="AS231" s="17">
        <v>0.486199669373788</v>
      </c>
      <c r="AT231" s="17">
        <v>0.47927305261687603</v>
      </c>
      <c r="AU231" s="17">
        <v>0.47743018593561498</v>
      </c>
      <c r="AV231" s="17"/>
      <c r="AW231" s="17">
        <v>0.59625824475928801</v>
      </c>
      <c r="AX231" s="17">
        <v>0.54129600466472905</v>
      </c>
      <c r="AY231" s="17">
        <v>0.52849280646610697</v>
      </c>
      <c r="AZ231" s="17">
        <v>0.30761950659906301</v>
      </c>
      <c r="BA231" s="17">
        <v>0.29525651959096999</v>
      </c>
      <c r="BB231" s="17"/>
      <c r="BC231" s="17">
        <v>0.54541891159107203</v>
      </c>
      <c r="BD231" s="17">
        <v>0.46329020327911802</v>
      </c>
      <c r="BE231" s="17" t="s">
        <v>101</v>
      </c>
      <c r="BF231" s="17">
        <v>0.54413218765177196</v>
      </c>
      <c r="BG231" s="17">
        <v>0.53890873867262101</v>
      </c>
      <c r="BH231" s="17">
        <v>0.51999311799891801</v>
      </c>
      <c r="BI231" s="17">
        <v>0.58341530265386399</v>
      </c>
      <c r="BJ231" s="17"/>
      <c r="BK231" s="17">
        <v>0.59087664302338405</v>
      </c>
      <c r="BL231" s="17">
        <v>0.62513151854247595</v>
      </c>
      <c r="BM231" s="17">
        <v>0.56956355207476606</v>
      </c>
      <c r="BN231" s="17">
        <v>0.50781598014937201</v>
      </c>
      <c r="BO231" s="17">
        <v>0.466698667141142</v>
      </c>
      <c r="BP231" s="17">
        <v>0.44474968899877698</v>
      </c>
      <c r="BQ231" s="17">
        <v>0.372151190994714</v>
      </c>
      <c r="BR231" s="17">
        <v>0.32207256064624201</v>
      </c>
      <c r="BS231" s="17"/>
      <c r="BT231" s="17">
        <v>0.38916123915388601</v>
      </c>
      <c r="BU231" s="17">
        <v>0.62182921313135497</v>
      </c>
      <c r="BV231" s="17">
        <v>0.56208116838644695</v>
      </c>
      <c r="BW231" s="17"/>
      <c r="BX231" s="17">
        <v>0.39353255147971</v>
      </c>
      <c r="BY231" s="17">
        <v>0.51609199384302695</v>
      </c>
      <c r="BZ231" s="17"/>
      <c r="CA231" s="17">
        <v>0.224369656549265</v>
      </c>
      <c r="CB231" s="17">
        <v>0.36773991907267001</v>
      </c>
      <c r="CC231" s="17">
        <v>0.52573514453157999</v>
      </c>
      <c r="CD231" s="17">
        <v>0.41662054638311902</v>
      </c>
      <c r="CE231" s="17">
        <v>0.56525448045138105</v>
      </c>
    </row>
    <row r="232" spans="2:83" x14ac:dyDescent="0.35">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row>
    <row r="233" spans="2:83" x14ac:dyDescent="0.35">
      <c r="B233" s="6" t="s">
        <v>212</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row>
    <row r="234" spans="2:83" x14ac:dyDescent="0.35">
      <c r="B234" s="24" t="s">
        <v>103</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row>
    <row r="235" spans="2:83" x14ac:dyDescent="0.35">
      <c r="B235" t="s">
        <v>204</v>
      </c>
      <c r="C235" s="17">
        <v>0.33363794812737002</v>
      </c>
      <c r="D235" s="17">
        <v>0.32828044810759499</v>
      </c>
      <c r="E235" s="17">
        <v>0.337878920717325</v>
      </c>
      <c r="F235" s="17"/>
      <c r="G235" s="17">
        <v>0.51850215434033697</v>
      </c>
      <c r="H235" s="17">
        <v>0.421200418332006</v>
      </c>
      <c r="I235" s="17">
        <v>0.33197225162980198</v>
      </c>
      <c r="J235" s="17">
        <v>0.30918650015906202</v>
      </c>
      <c r="K235" s="17">
        <v>0.23739421000793801</v>
      </c>
      <c r="L235" s="17">
        <v>0.22431663969944399</v>
      </c>
      <c r="M235" s="17"/>
      <c r="N235" s="17">
        <v>0.43633907763235802</v>
      </c>
      <c r="O235" s="17">
        <v>0.36939601497521002</v>
      </c>
      <c r="P235" s="17">
        <v>0.25765063116939901</v>
      </c>
      <c r="Q235" s="17">
        <v>0.33619750071686899</v>
      </c>
      <c r="R235" s="17">
        <v>0.36660061225353202</v>
      </c>
      <c r="S235" s="17">
        <v>0.34985786845141498</v>
      </c>
      <c r="T235" s="17">
        <v>0.31245362008807598</v>
      </c>
      <c r="U235" s="17">
        <v>0.27845804941698199</v>
      </c>
      <c r="V235" s="17">
        <v>0.36516264181103902</v>
      </c>
      <c r="W235" s="17">
        <v>0.14205396253367</v>
      </c>
      <c r="X235" s="17">
        <v>0.30918877068074702</v>
      </c>
      <c r="Y235" s="17">
        <v>0.39800587317175001</v>
      </c>
      <c r="Z235" s="17"/>
      <c r="AA235" s="17">
        <v>0.405047892233243</v>
      </c>
      <c r="AB235" s="17">
        <v>0.31782896614735001</v>
      </c>
      <c r="AC235" s="17">
        <v>0.38021549400439802</v>
      </c>
      <c r="AD235" s="17">
        <v>0.23462475171910499</v>
      </c>
      <c r="AE235" s="17"/>
      <c r="AF235" s="17">
        <v>0.40263666306062001</v>
      </c>
      <c r="AG235" s="17">
        <v>0.29711034307730599</v>
      </c>
      <c r="AH235" s="17">
        <v>0.361354570752904</v>
      </c>
      <c r="AI235" s="17">
        <v>0.28616055193666901</v>
      </c>
      <c r="AJ235" s="17">
        <v>0.30886176896212197</v>
      </c>
      <c r="AK235" s="17">
        <v>0.40800278619644897</v>
      </c>
      <c r="AL235" s="17"/>
      <c r="AM235" s="17">
        <v>0.31645743011827399</v>
      </c>
      <c r="AN235" s="17">
        <v>0.38964653049734299</v>
      </c>
      <c r="AO235" s="17">
        <v>0.27607664490547301</v>
      </c>
      <c r="AP235" s="17">
        <v>0.26724465270249398</v>
      </c>
      <c r="AQ235" s="17">
        <v>0.28067724587568299</v>
      </c>
      <c r="AR235" s="17"/>
      <c r="AS235" s="17">
        <v>0.328627455952269</v>
      </c>
      <c r="AT235" s="17">
        <v>0.42034215432880701</v>
      </c>
      <c r="AU235" s="17">
        <v>0.273369463026439</v>
      </c>
      <c r="AV235" s="17"/>
      <c r="AW235" s="17">
        <v>0.20823042227475999</v>
      </c>
      <c r="AX235" s="17">
        <v>0.35893179498970701</v>
      </c>
      <c r="AY235" s="17">
        <v>0.39881054204963501</v>
      </c>
      <c r="AZ235" s="17">
        <v>0.48037431872224001</v>
      </c>
      <c r="BA235" s="17">
        <v>0.32586662418765699</v>
      </c>
      <c r="BB235" s="17"/>
      <c r="BC235" s="17">
        <v>0.30170990033481898</v>
      </c>
      <c r="BD235" s="17">
        <v>0.40210177552529802</v>
      </c>
      <c r="BE235" s="17" t="s">
        <v>101</v>
      </c>
      <c r="BF235" s="17">
        <v>0.27671247427116002</v>
      </c>
      <c r="BG235" s="17">
        <v>0.33139321647187803</v>
      </c>
      <c r="BH235" s="17">
        <v>0.32379301332212301</v>
      </c>
      <c r="BI235" s="17">
        <v>0.43921657844117101</v>
      </c>
      <c r="BJ235" s="17"/>
      <c r="BK235" s="17">
        <v>0.29949671086198598</v>
      </c>
      <c r="BL235" s="17">
        <v>0.22771126592761101</v>
      </c>
      <c r="BM235" s="17">
        <v>0.32731052510581998</v>
      </c>
      <c r="BN235" s="17">
        <v>0.32178333457243502</v>
      </c>
      <c r="BO235" s="17">
        <v>0.38734062369456301</v>
      </c>
      <c r="BP235" s="17">
        <v>0.38666067871765403</v>
      </c>
      <c r="BQ235" s="17">
        <v>0.430252496332864</v>
      </c>
      <c r="BR235" s="17">
        <v>0.477107288722534</v>
      </c>
      <c r="BS235" s="17"/>
      <c r="BT235" s="17">
        <v>0.42779542043920799</v>
      </c>
      <c r="BU235" s="17">
        <v>0.22786403389318399</v>
      </c>
      <c r="BV235" s="17">
        <v>0.32809458558750099</v>
      </c>
      <c r="BW235" s="17"/>
      <c r="BX235" s="17">
        <v>0.44192627074490498</v>
      </c>
      <c r="BY235" s="17">
        <v>0.34035359619767502</v>
      </c>
      <c r="BZ235" s="17"/>
      <c r="CA235" s="17">
        <v>0.63031568510979996</v>
      </c>
      <c r="CB235" s="17">
        <v>0.442596640112846</v>
      </c>
      <c r="CC235" s="17">
        <v>0.35384217268712698</v>
      </c>
      <c r="CD235" s="17">
        <v>0.42947886966201398</v>
      </c>
      <c r="CE235" s="17">
        <v>0.25918569552021298</v>
      </c>
    </row>
    <row r="236" spans="2:83" x14ac:dyDescent="0.35">
      <c r="B236" t="s">
        <v>205</v>
      </c>
      <c r="C236" s="17">
        <v>0.38815599693256497</v>
      </c>
      <c r="D236" s="17">
        <v>0.36241561139748601</v>
      </c>
      <c r="E236" s="17">
        <v>0.412765430839935</v>
      </c>
      <c r="F236" s="17"/>
      <c r="G236" s="17">
        <v>0.345306454117567</v>
      </c>
      <c r="H236" s="17">
        <v>0.33825278158000099</v>
      </c>
      <c r="I236" s="17">
        <v>0.40114417302081501</v>
      </c>
      <c r="J236" s="17">
        <v>0.393314757084674</v>
      </c>
      <c r="K236" s="17">
        <v>0.41987872687350197</v>
      </c>
      <c r="L236" s="17">
        <v>0.42157216326423502</v>
      </c>
      <c r="M236" s="17"/>
      <c r="N236" s="17">
        <v>0.37711978321498602</v>
      </c>
      <c r="O236" s="17">
        <v>0.34858903274040198</v>
      </c>
      <c r="P236" s="17">
        <v>0.39441934904414899</v>
      </c>
      <c r="Q236" s="17">
        <v>0.37204921186377898</v>
      </c>
      <c r="R236" s="17">
        <v>0.33317639854620801</v>
      </c>
      <c r="S236" s="17">
        <v>0.44691376600964899</v>
      </c>
      <c r="T236" s="17">
        <v>0.41913770233601499</v>
      </c>
      <c r="U236" s="17">
        <v>0.52826654650819904</v>
      </c>
      <c r="V236" s="17">
        <v>0.426716790403744</v>
      </c>
      <c r="W236" s="17">
        <v>0.32676891452943002</v>
      </c>
      <c r="X236" s="17">
        <v>0.39396290749517499</v>
      </c>
      <c r="Y236" s="17">
        <v>0.35993284516659901</v>
      </c>
      <c r="Z236" s="17"/>
      <c r="AA236" s="17">
        <v>0.40860441890152699</v>
      </c>
      <c r="AB236" s="17">
        <v>0.42697510268633398</v>
      </c>
      <c r="AC236" s="17">
        <v>0.36385452082290198</v>
      </c>
      <c r="AD236" s="17">
        <v>0.34414352230728001</v>
      </c>
      <c r="AE236" s="17"/>
      <c r="AF236" s="17">
        <v>0.34318854387609499</v>
      </c>
      <c r="AG236" s="17">
        <v>0.398623328114247</v>
      </c>
      <c r="AH236" s="17">
        <v>0.35095293551145301</v>
      </c>
      <c r="AI236" s="17">
        <v>0.44666290617727999</v>
      </c>
      <c r="AJ236" s="17">
        <v>0.4216926267883</v>
      </c>
      <c r="AK236" s="17">
        <v>0.31228279158005201</v>
      </c>
      <c r="AL236" s="17"/>
      <c r="AM236" s="17">
        <v>0.39012133693106299</v>
      </c>
      <c r="AN236" s="17">
        <v>0.38222766760824001</v>
      </c>
      <c r="AO236" s="17">
        <v>0.51353410584256498</v>
      </c>
      <c r="AP236" s="17">
        <v>0.371808282924939</v>
      </c>
      <c r="AQ236" s="17">
        <v>0.31471723075653502</v>
      </c>
      <c r="AR236" s="17"/>
      <c r="AS236" s="17">
        <v>0.38129493034550099</v>
      </c>
      <c r="AT236" s="17">
        <v>0.359741162431919</v>
      </c>
      <c r="AU236" s="17">
        <v>0.47827428383675102</v>
      </c>
      <c r="AV236" s="17"/>
      <c r="AW236" s="17">
        <v>0.40901881744450902</v>
      </c>
      <c r="AX236" s="17">
        <v>0.40799525307951301</v>
      </c>
      <c r="AY236" s="17">
        <v>0.40461046649732302</v>
      </c>
      <c r="AZ236" s="17">
        <v>0.31013893753689098</v>
      </c>
      <c r="BA236" s="17">
        <v>0.39978057938082401</v>
      </c>
      <c r="BB236" s="17"/>
      <c r="BC236" s="17">
        <v>0.40681888647981601</v>
      </c>
      <c r="BD236" s="17">
        <v>0.37920024177509298</v>
      </c>
      <c r="BE236" s="17" t="s">
        <v>101</v>
      </c>
      <c r="BF236" s="17">
        <v>0.33329408228701002</v>
      </c>
      <c r="BG236" s="17">
        <v>0.386478636779997</v>
      </c>
      <c r="BH236" s="17">
        <v>0.383312403705515</v>
      </c>
      <c r="BI236" s="17">
        <v>0.30451241126802597</v>
      </c>
      <c r="BJ236" s="17"/>
      <c r="BK236" s="17">
        <v>0.34360769985061101</v>
      </c>
      <c r="BL236" s="17">
        <v>0.36225122235581397</v>
      </c>
      <c r="BM236" s="17">
        <v>0.39408433294885098</v>
      </c>
      <c r="BN236" s="17">
        <v>0.44351094944826502</v>
      </c>
      <c r="BO236" s="17">
        <v>0.35370986789660103</v>
      </c>
      <c r="BP236" s="17">
        <v>0.43633273290246699</v>
      </c>
      <c r="BQ236" s="17">
        <v>0.35378639270236201</v>
      </c>
      <c r="BR236" s="17">
        <v>0.32765377600467099</v>
      </c>
      <c r="BS236" s="17"/>
      <c r="BT236" s="17">
        <v>0.35938942820827002</v>
      </c>
      <c r="BU236" s="17">
        <v>0.42057704928844097</v>
      </c>
      <c r="BV236" s="17">
        <v>0.39060354807789499</v>
      </c>
      <c r="BW236" s="17"/>
      <c r="BX236" s="17">
        <v>0.35155629656370002</v>
      </c>
      <c r="BY236" s="17">
        <v>0.382130999854361</v>
      </c>
      <c r="BZ236" s="17"/>
      <c r="CA236" s="17">
        <v>0.20969843679526701</v>
      </c>
      <c r="CB236" s="17">
        <v>0.39872460218236699</v>
      </c>
      <c r="CC236" s="17">
        <v>0.38531843343229899</v>
      </c>
      <c r="CD236" s="17">
        <v>0.36603634048193201</v>
      </c>
      <c r="CE236" s="17">
        <v>0.39355005180793001</v>
      </c>
    </row>
    <row r="237" spans="2:83" x14ac:dyDescent="0.35">
      <c r="B237" t="s">
        <v>206</v>
      </c>
      <c r="C237" s="17">
        <v>0.19050012365734301</v>
      </c>
      <c r="D237" s="17">
        <v>0.20258867728423599</v>
      </c>
      <c r="E237" s="17">
        <v>0.180397433457547</v>
      </c>
      <c r="F237" s="17"/>
      <c r="G237" s="17">
        <v>8.02454127187118E-2</v>
      </c>
      <c r="H237" s="17">
        <v>0.18831109935575099</v>
      </c>
      <c r="I237" s="17">
        <v>0.187931713130399</v>
      </c>
      <c r="J237" s="17">
        <v>0.22027042764333801</v>
      </c>
      <c r="K237" s="17">
        <v>0.23785786701051601</v>
      </c>
      <c r="L237" s="17">
        <v>0.21215806920124999</v>
      </c>
      <c r="M237" s="17"/>
      <c r="N237" s="17">
        <v>0.142728168995717</v>
      </c>
      <c r="O237" s="17">
        <v>0.21825643112925</v>
      </c>
      <c r="P237" s="17">
        <v>0.24386652246997101</v>
      </c>
      <c r="Q237" s="17">
        <v>0.17162936299196299</v>
      </c>
      <c r="R237" s="17">
        <v>0.19841582416512399</v>
      </c>
      <c r="S237" s="17">
        <v>0.144452416545058</v>
      </c>
      <c r="T237" s="17">
        <v>0.20889852690567601</v>
      </c>
      <c r="U237" s="17">
        <v>7.7763953870745001E-2</v>
      </c>
      <c r="V237" s="17">
        <v>0.14404774572822501</v>
      </c>
      <c r="W237" s="17">
        <v>0.303329237746086</v>
      </c>
      <c r="X237" s="17">
        <v>0.22412266762586</v>
      </c>
      <c r="Y237" s="17">
        <v>0.202956172675888</v>
      </c>
      <c r="Z237" s="17"/>
      <c r="AA237" s="17">
        <v>0.149745723759936</v>
      </c>
      <c r="AB237" s="17">
        <v>0.20014727803198501</v>
      </c>
      <c r="AC237" s="17">
        <v>0.14190586176189299</v>
      </c>
      <c r="AD237" s="17">
        <v>0.26686517384200498</v>
      </c>
      <c r="AE237" s="17"/>
      <c r="AF237" s="17">
        <v>0.17678484415484</v>
      </c>
      <c r="AG237" s="17">
        <v>0.21182655897512401</v>
      </c>
      <c r="AH237" s="17">
        <v>0.172078770079655</v>
      </c>
      <c r="AI237" s="17">
        <v>0.199951327736894</v>
      </c>
      <c r="AJ237" s="17">
        <v>0.18391456576012299</v>
      </c>
      <c r="AK237" s="17">
        <v>0.15592764789171501</v>
      </c>
      <c r="AL237" s="17"/>
      <c r="AM237" s="17">
        <v>0.20029231619931101</v>
      </c>
      <c r="AN237" s="17">
        <v>0.16899441757535599</v>
      </c>
      <c r="AO237" s="17">
        <v>0.15884202772487399</v>
      </c>
      <c r="AP237" s="17">
        <v>0.16409543180738101</v>
      </c>
      <c r="AQ237" s="17">
        <v>0.26888234480492001</v>
      </c>
      <c r="AR237" s="17"/>
      <c r="AS237" s="17">
        <v>0.20015854011392001</v>
      </c>
      <c r="AT237" s="17">
        <v>0.165230135562804</v>
      </c>
      <c r="AU237" s="17">
        <v>0.16444332218929</v>
      </c>
      <c r="AV237" s="17"/>
      <c r="AW237" s="17">
        <v>0.25431593068796898</v>
      </c>
      <c r="AX237" s="17">
        <v>0.16615137935930699</v>
      </c>
      <c r="AY237" s="17">
        <v>0.152348502978919</v>
      </c>
      <c r="AZ237" s="17">
        <v>0.17308123758913499</v>
      </c>
      <c r="BA237" s="17">
        <v>0.228841193416776</v>
      </c>
      <c r="BB237" s="17"/>
      <c r="BC237" s="17">
        <v>0.20474156295051599</v>
      </c>
      <c r="BD237" s="17">
        <v>0.157598634173096</v>
      </c>
      <c r="BE237" s="17" t="s">
        <v>101</v>
      </c>
      <c r="BF237" s="17">
        <v>0.23737476185919101</v>
      </c>
      <c r="BG237" s="17">
        <v>0.170975837767357</v>
      </c>
      <c r="BH237" s="17">
        <v>0.21218740070254699</v>
      </c>
      <c r="BI237" s="17">
        <v>0.119770304100595</v>
      </c>
      <c r="BJ237" s="17"/>
      <c r="BK237" s="17">
        <v>0.26190658323868699</v>
      </c>
      <c r="BL237" s="17">
        <v>0.245446132569234</v>
      </c>
      <c r="BM237" s="17">
        <v>0.19390354456841599</v>
      </c>
      <c r="BN237" s="17">
        <v>0.17701001885981399</v>
      </c>
      <c r="BO237" s="17">
        <v>0.186372068852075</v>
      </c>
      <c r="BP237" s="17">
        <v>0.14389158691421999</v>
      </c>
      <c r="BQ237" s="17">
        <v>0.15632400606078201</v>
      </c>
      <c r="BR237" s="17">
        <v>0.161756967345838</v>
      </c>
      <c r="BS237" s="17"/>
      <c r="BT237" s="17">
        <v>0.147536268835604</v>
      </c>
      <c r="BU237" s="17">
        <v>0.238459159578014</v>
      </c>
      <c r="BV237" s="17">
        <v>0.19323623719905</v>
      </c>
      <c r="BW237" s="17"/>
      <c r="BX237" s="17">
        <v>0.150076299853029</v>
      </c>
      <c r="BY237" s="17">
        <v>0.186222562119984</v>
      </c>
      <c r="BZ237" s="17"/>
      <c r="CA237" s="17">
        <v>0.12888427098349101</v>
      </c>
      <c r="CB237" s="17">
        <v>0.14028722402845401</v>
      </c>
      <c r="CC237" s="17">
        <v>0.214344901031671</v>
      </c>
      <c r="CD237" s="17">
        <v>9.0849717144296099E-2</v>
      </c>
      <c r="CE237" s="17">
        <v>0.20610833932568401</v>
      </c>
    </row>
    <row r="238" spans="2:83" x14ac:dyDescent="0.35">
      <c r="B238" t="s">
        <v>207</v>
      </c>
      <c r="C238" s="17">
        <v>8.7705931282721E-2</v>
      </c>
      <c r="D238" s="17">
        <v>0.106715263210683</v>
      </c>
      <c r="E238" s="17">
        <v>6.8958214985192598E-2</v>
      </c>
      <c r="F238" s="17"/>
      <c r="G238" s="17">
        <v>5.59459788233845E-2</v>
      </c>
      <c r="H238" s="17">
        <v>5.2235700732242103E-2</v>
      </c>
      <c r="I238" s="17">
        <v>7.8951862218983801E-2</v>
      </c>
      <c r="J238" s="17">
        <v>7.7228315112925897E-2</v>
      </c>
      <c r="K238" s="17">
        <v>0.104869196108045</v>
      </c>
      <c r="L238" s="17">
        <v>0.141953127835071</v>
      </c>
      <c r="M238" s="17"/>
      <c r="N238" s="17">
        <v>4.3812970156938601E-2</v>
      </c>
      <c r="O238" s="17">
        <v>6.3758521155137707E-2</v>
      </c>
      <c r="P238" s="17">
        <v>0.104063497316482</v>
      </c>
      <c r="Q238" s="17">
        <v>0.12012392442739001</v>
      </c>
      <c r="R238" s="17">
        <v>0.101807165035135</v>
      </c>
      <c r="S238" s="17">
        <v>5.87759489938776E-2</v>
      </c>
      <c r="T238" s="17">
        <v>5.9510150670233401E-2</v>
      </c>
      <c r="U238" s="17">
        <v>0.115511450204074</v>
      </c>
      <c r="V238" s="17">
        <v>6.4072822056990997E-2</v>
      </c>
      <c r="W238" s="17">
        <v>0.227847885190814</v>
      </c>
      <c r="X238" s="17">
        <v>7.2725654198218304E-2</v>
      </c>
      <c r="Y238" s="17">
        <v>3.9105108985763998E-2</v>
      </c>
      <c r="Z238" s="17"/>
      <c r="AA238" s="17">
        <v>3.66019651052936E-2</v>
      </c>
      <c r="AB238" s="17">
        <v>5.5048653134332E-2</v>
      </c>
      <c r="AC238" s="17">
        <v>0.11402412341080601</v>
      </c>
      <c r="AD238" s="17">
        <v>0.15436655213160899</v>
      </c>
      <c r="AE238" s="17"/>
      <c r="AF238" s="17">
        <v>7.73899489084445E-2</v>
      </c>
      <c r="AG238" s="17">
        <v>9.2439769833323499E-2</v>
      </c>
      <c r="AH238" s="17">
        <v>0.115613723655988</v>
      </c>
      <c r="AI238" s="17">
        <v>6.7225214149156498E-2</v>
      </c>
      <c r="AJ238" s="17">
        <v>8.5531038489455702E-2</v>
      </c>
      <c r="AK238" s="17">
        <v>0.12378677433178401</v>
      </c>
      <c r="AL238" s="17"/>
      <c r="AM238" s="17">
        <v>9.3128916751351598E-2</v>
      </c>
      <c r="AN238" s="17">
        <v>5.9131384319060697E-2</v>
      </c>
      <c r="AO238" s="17">
        <v>5.1547221527088197E-2</v>
      </c>
      <c r="AP238" s="17">
        <v>0.19685163256518701</v>
      </c>
      <c r="AQ238" s="17">
        <v>0.13572317856286201</v>
      </c>
      <c r="AR238" s="17"/>
      <c r="AS238" s="17">
        <v>8.9919073588309195E-2</v>
      </c>
      <c r="AT238" s="17">
        <v>5.4686547676469098E-2</v>
      </c>
      <c r="AU238" s="17">
        <v>8.3912930947520004E-2</v>
      </c>
      <c r="AV238" s="17"/>
      <c r="AW238" s="17">
        <v>0.12843482959276201</v>
      </c>
      <c r="AX238" s="17">
        <v>6.6921572571473603E-2</v>
      </c>
      <c r="AY238" s="17">
        <v>4.4230488474123197E-2</v>
      </c>
      <c r="AZ238" s="17">
        <v>3.6405506151734497E-2</v>
      </c>
      <c r="BA238" s="17">
        <v>4.5511603014741997E-2</v>
      </c>
      <c r="BB238" s="17"/>
      <c r="BC238" s="17">
        <v>8.6729650234848701E-2</v>
      </c>
      <c r="BD238" s="17">
        <v>6.1099348526512297E-2</v>
      </c>
      <c r="BE238" s="17" t="s">
        <v>101</v>
      </c>
      <c r="BF238" s="17">
        <v>0.152618681582639</v>
      </c>
      <c r="BG238" s="17">
        <v>0.111152308980768</v>
      </c>
      <c r="BH238" s="17">
        <v>8.07071822698157E-2</v>
      </c>
      <c r="BI238" s="17">
        <v>0.13650070619020699</v>
      </c>
      <c r="BJ238" s="17"/>
      <c r="BK238" s="17">
        <v>9.4989006048715602E-2</v>
      </c>
      <c r="BL238" s="17">
        <v>0.16459137914734101</v>
      </c>
      <c r="BM238" s="17">
        <v>8.4701597376913601E-2</v>
      </c>
      <c r="BN238" s="17">
        <v>5.7695697119485599E-2</v>
      </c>
      <c r="BO238" s="17">
        <v>7.2577439556759896E-2</v>
      </c>
      <c r="BP238" s="17">
        <v>3.3115001465660002E-2</v>
      </c>
      <c r="BQ238" s="17">
        <v>5.9637104903991697E-2</v>
      </c>
      <c r="BR238" s="17">
        <v>3.34819679269572E-2</v>
      </c>
      <c r="BS238" s="17"/>
      <c r="BT238" s="17">
        <v>6.5278882516917699E-2</v>
      </c>
      <c r="BU238" s="17">
        <v>0.113099757240361</v>
      </c>
      <c r="BV238" s="17">
        <v>8.80656291355537E-2</v>
      </c>
      <c r="BW238" s="17"/>
      <c r="BX238" s="17">
        <v>5.6441132838366402E-2</v>
      </c>
      <c r="BY238" s="17">
        <v>9.1292841827980101E-2</v>
      </c>
      <c r="BZ238" s="17"/>
      <c r="CA238" s="17">
        <v>3.1101607111441901E-2</v>
      </c>
      <c r="CB238" s="17">
        <v>1.83915336763328E-2</v>
      </c>
      <c r="CC238" s="17">
        <v>4.6494492848902398E-2</v>
      </c>
      <c r="CD238" s="17">
        <v>0.113635072711758</v>
      </c>
      <c r="CE238" s="17">
        <v>0.141155913346173</v>
      </c>
    </row>
    <row r="239" spans="2:83" x14ac:dyDescent="0.35">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row>
    <row r="240" spans="2:83" x14ac:dyDescent="0.35">
      <c r="B240" s="6" t="s">
        <v>213</v>
      </c>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row>
    <row r="241" spans="2:83" x14ac:dyDescent="0.35">
      <c r="B241" s="24" t="s">
        <v>103</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row>
    <row r="242" spans="2:83" x14ac:dyDescent="0.35">
      <c r="B242" t="s">
        <v>204</v>
      </c>
      <c r="C242" s="17">
        <v>0.61160967158378199</v>
      </c>
      <c r="D242" s="17">
        <v>0.59991425657091701</v>
      </c>
      <c r="E242" s="17">
        <v>0.62670134838884495</v>
      </c>
      <c r="F242" s="17"/>
      <c r="G242" s="17">
        <v>0.62486878496751497</v>
      </c>
      <c r="H242" s="17">
        <v>0.61553469169295005</v>
      </c>
      <c r="I242" s="17">
        <v>0.54034568020429896</v>
      </c>
      <c r="J242" s="17">
        <v>0.54957665881583595</v>
      </c>
      <c r="K242" s="17">
        <v>0.61121859281667701</v>
      </c>
      <c r="L242" s="17">
        <v>0.707792593319303</v>
      </c>
      <c r="M242" s="17"/>
      <c r="N242" s="17">
        <v>0.57266351565444795</v>
      </c>
      <c r="O242" s="17">
        <v>0.60998582877636998</v>
      </c>
      <c r="P242" s="17">
        <v>0.61567380887922196</v>
      </c>
      <c r="Q242" s="17">
        <v>0.53610644039714095</v>
      </c>
      <c r="R242" s="17">
        <v>0.64808635057414199</v>
      </c>
      <c r="S242" s="17">
        <v>0.64158269580662697</v>
      </c>
      <c r="T242" s="17">
        <v>0.630752611844283</v>
      </c>
      <c r="U242" s="17">
        <v>0.60043611083648396</v>
      </c>
      <c r="V242" s="17">
        <v>0.641942828464654</v>
      </c>
      <c r="W242" s="17">
        <v>0.64112006411133604</v>
      </c>
      <c r="X242" s="17">
        <v>0.61054562246989597</v>
      </c>
      <c r="Y242" s="17">
        <v>0.60704330424018405</v>
      </c>
      <c r="Z242" s="17"/>
      <c r="AA242" s="17">
        <v>0.65805968337220999</v>
      </c>
      <c r="AB242" s="17">
        <v>0.607282228625314</v>
      </c>
      <c r="AC242" s="17">
        <v>0.64921807833393497</v>
      </c>
      <c r="AD242" s="17">
        <v>0.53362856421104199</v>
      </c>
      <c r="AE242" s="17"/>
      <c r="AF242" s="17">
        <v>0.61512586573405903</v>
      </c>
      <c r="AG242" s="17">
        <v>0.574502898591702</v>
      </c>
      <c r="AH242" s="17">
        <v>0.58365766457903101</v>
      </c>
      <c r="AI242" s="17">
        <v>0.62631879768082499</v>
      </c>
      <c r="AJ242" s="17">
        <v>0.67884103935030204</v>
      </c>
      <c r="AK242" s="17">
        <v>0.656728212205686</v>
      </c>
      <c r="AL242" s="17"/>
      <c r="AM242" s="17">
        <v>0.61834776792440405</v>
      </c>
      <c r="AN242" s="17">
        <v>0.64351602937003605</v>
      </c>
      <c r="AO242" s="17">
        <v>0.59266240139839799</v>
      </c>
      <c r="AP242" s="17">
        <v>0.77527074802956797</v>
      </c>
      <c r="AQ242" s="17">
        <v>0.52256971078813497</v>
      </c>
      <c r="AR242" s="17"/>
      <c r="AS242" s="17">
        <v>0.61586074249426304</v>
      </c>
      <c r="AT242" s="17">
        <v>0.66257440261310396</v>
      </c>
      <c r="AU242" s="17">
        <v>0.54850129064100095</v>
      </c>
      <c r="AV242" s="17"/>
      <c r="AW242" s="17">
        <v>0.59972439270399802</v>
      </c>
      <c r="AX242" s="17">
        <v>0.62620389577565505</v>
      </c>
      <c r="AY242" s="17">
        <v>0.58922408041605601</v>
      </c>
      <c r="AZ242" s="17">
        <v>0.65776555039268503</v>
      </c>
      <c r="BA242" s="17">
        <v>0.648358317088507</v>
      </c>
      <c r="BB242" s="17"/>
      <c r="BC242" s="17">
        <v>0.64994684058625796</v>
      </c>
      <c r="BD242" s="17">
        <v>0.60286101192991803</v>
      </c>
      <c r="BE242" s="17" t="s">
        <v>101</v>
      </c>
      <c r="BF242" s="17">
        <v>0.60022513331387595</v>
      </c>
      <c r="BG242" s="17">
        <v>0.56192346534291704</v>
      </c>
      <c r="BH242" s="17">
        <v>0.566576275423194</v>
      </c>
      <c r="BI242" s="17">
        <v>0.52575035537820103</v>
      </c>
      <c r="BJ242" s="17"/>
      <c r="BK242" s="17">
        <v>0.51192156975970204</v>
      </c>
      <c r="BL242" s="17">
        <v>0.55959103906530905</v>
      </c>
      <c r="BM242" s="17">
        <v>0.63294107765560204</v>
      </c>
      <c r="BN242" s="17">
        <v>0.62273937182503203</v>
      </c>
      <c r="BO242" s="17">
        <v>0.627548920204683</v>
      </c>
      <c r="BP242" s="17">
        <v>0.68118264250188199</v>
      </c>
      <c r="BQ242" s="17">
        <v>0.62766651501813997</v>
      </c>
      <c r="BR242" s="17">
        <v>0.63709991952271705</v>
      </c>
      <c r="BS242" s="17"/>
      <c r="BT242" s="17">
        <v>0.62811646622797901</v>
      </c>
      <c r="BU242" s="17">
        <v>0.67693244823097698</v>
      </c>
      <c r="BV242" s="17">
        <v>0.55633165821580699</v>
      </c>
      <c r="BW242" s="17"/>
      <c r="BX242" s="17">
        <v>0.61229423389764404</v>
      </c>
      <c r="BY242" s="17">
        <v>0.60306598117908194</v>
      </c>
      <c r="BZ242" s="17"/>
      <c r="CA242" s="17">
        <v>0.71146056015132697</v>
      </c>
      <c r="CB242" s="17">
        <v>0.64332670973011397</v>
      </c>
      <c r="CC242" s="17">
        <v>0.62754403272506198</v>
      </c>
      <c r="CD242" s="17">
        <v>0.62330620523911695</v>
      </c>
      <c r="CE242" s="17">
        <v>0.47785879518925201</v>
      </c>
    </row>
    <row r="243" spans="2:83" x14ac:dyDescent="0.35">
      <c r="B243" t="s">
        <v>205</v>
      </c>
      <c r="C243" s="17">
        <v>0.33625189126871202</v>
      </c>
      <c r="D243" s="17">
        <v>0.34332425521849003</v>
      </c>
      <c r="E243" s="17">
        <v>0.32520773145361298</v>
      </c>
      <c r="F243" s="17"/>
      <c r="G243" s="17">
        <v>0.31814351636629001</v>
      </c>
      <c r="H243" s="17">
        <v>0.30788885888088702</v>
      </c>
      <c r="I243" s="17">
        <v>0.37244066114602498</v>
      </c>
      <c r="J243" s="17">
        <v>0.397895172512236</v>
      </c>
      <c r="K243" s="17">
        <v>0.36935248895527301</v>
      </c>
      <c r="L243" s="17">
        <v>0.27016486574436799</v>
      </c>
      <c r="M243" s="17"/>
      <c r="N243" s="17">
        <v>0.36558980070903002</v>
      </c>
      <c r="O243" s="17">
        <v>0.32719573483175002</v>
      </c>
      <c r="P243" s="17">
        <v>0.36162504342130802</v>
      </c>
      <c r="Q243" s="17">
        <v>0.425263526947188</v>
      </c>
      <c r="R243" s="17">
        <v>0.28352678818897498</v>
      </c>
      <c r="S243" s="17">
        <v>0.31435511243126402</v>
      </c>
      <c r="T243" s="17">
        <v>0.32430737322359898</v>
      </c>
      <c r="U243" s="17">
        <v>0.39956388916351598</v>
      </c>
      <c r="V243" s="17">
        <v>0.31847684408889398</v>
      </c>
      <c r="W243" s="17">
        <v>0.29741825074313599</v>
      </c>
      <c r="X243" s="17">
        <v>0.275926542348162</v>
      </c>
      <c r="Y243" s="17">
        <v>0.32305619892868098</v>
      </c>
      <c r="Z243" s="17"/>
      <c r="AA243" s="17">
        <v>0.30426704602912902</v>
      </c>
      <c r="AB243" s="17">
        <v>0.34230201339613398</v>
      </c>
      <c r="AC243" s="17">
        <v>0.286785530100785</v>
      </c>
      <c r="AD243" s="17">
        <v>0.40684914069005601</v>
      </c>
      <c r="AE243" s="17"/>
      <c r="AF243" s="17">
        <v>0.305738082288673</v>
      </c>
      <c r="AG243" s="17">
        <v>0.369637098151953</v>
      </c>
      <c r="AH243" s="17">
        <v>0.35954710245607002</v>
      </c>
      <c r="AI243" s="17">
        <v>0.33503180691259699</v>
      </c>
      <c r="AJ243" s="17">
        <v>0.29272073452879099</v>
      </c>
      <c r="AK243" s="17">
        <v>0.343271787794314</v>
      </c>
      <c r="AL243" s="17"/>
      <c r="AM243" s="17">
        <v>0.34720155978174599</v>
      </c>
      <c r="AN243" s="17">
        <v>0.285204477416659</v>
      </c>
      <c r="AO243" s="17">
        <v>0.351413202843887</v>
      </c>
      <c r="AP243" s="17">
        <v>0.224729251970433</v>
      </c>
      <c r="AQ243" s="17">
        <v>0.39366412840137899</v>
      </c>
      <c r="AR243" s="17"/>
      <c r="AS243" s="17">
        <v>0.33789002310204003</v>
      </c>
      <c r="AT243" s="17">
        <v>0.28591023658673798</v>
      </c>
      <c r="AU243" s="17">
        <v>0.37224011240702998</v>
      </c>
      <c r="AV243" s="17"/>
      <c r="AW243" s="17">
        <v>0.35617495966211898</v>
      </c>
      <c r="AX243" s="17">
        <v>0.33564570230924201</v>
      </c>
      <c r="AY243" s="17">
        <v>0.35558451558530901</v>
      </c>
      <c r="AZ243" s="17">
        <v>0.26038265370226799</v>
      </c>
      <c r="BA243" s="17">
        <v>0.27736700747294901</v>
      </c>
      <c r="BB243" s="17"/>
      <c r="BC243" s="17">
        <v>0.31198357522597298</v>
      </c>
      <c r="BD243" s="17">
        <v>0.342788899563781</v>
      </c>
      <c r="BE243" s="17" t="s">
        <v>101</v>
      </c>
      <c r="BF243" s="17">
        <v>0.32038687619967099</v>
      </c>
      <c r="BG243" s="17">
        <v>0.38454631401151701</v>
      </c>
      <c r="BH243" s="17">
        <v>0.36549910406196101</v>
      </c>
      <c r="BI243" s="17">
        <v>0.40008545767663301</v>
      </c>
      <c r="BJ243" s="17"/>
      <c r="BK243" s="17">
        <v>0.39792358827886198</v>
      </c>
      <c r="BL243" s="17">
        <v>0.39005166867413399</v>
      </c>
      <c r="BM243" s="17">
        <v>0.307420312649755</v>
      </c>
      <c r="BN243" s="17">
        <v>0.34158201707483099</v>
      </c>
      <c r="BO243" s="17">
        <v>0.341254266505713</v>
      </c>
      <c r="BP243" s="17">
        <v>0.26220298333011699</v>
      </c>
      <c r="BQ243" s="17">
        <v>0.323477852547295</v>
      </c>
      <c r="BR243" s="17">
        <v>0.30268874139690999</v>
      </c>
      <c r="BS243" s="17"/>
      <c r="BT243" s="17">
        <v>0.31196829172209101</v>
      </c>
      <c r="BU243" s="17">
        <v>0.28955202960174697</v>
      </c>
      <c r="BV243" s="17">
        <v>0.38488459700766903</v>
      </c>
      <c r="BW243" s="17"/>
      <c r="BX243" s="17">
        <v>0.31860605184356999</v>
      </c>
      <c r="BY243" s="17">
        <v>0.34520353844070201</v>
      </c>
      <c r="BZ243" s="17"/>
      <c r="CA243" s="17">
        <v>0.19187701433242901</v>
      </c>
      <c r="CB243" s="17">
        <v>0.31454094841862201</v>
      </c>
      <c r="CC243" s="17">
        <v>0.32072855584033699</v>
      </c>
      <c r="CD243" s="17">
        <v>0.29515274589322799</v>
      </c>
      <c r="CE243" s="17">
        <v>0.470449959163799</v>
      </c>
    </row>
    <row r="244" spans="2:83" x14ac:dyDescent="0.35">
      <c r="B244" t="s">
        <v>206</v>
      </c>
      <c r="C244" s="17">
        <v>4.2877260664156598E-2</v>
      </c>
      <c r="D244" s="17">
        <v>4.3688466192701503E-2</v>
      </c>
      <c r="E244" s="17">
        <v>4.2466513214332202E-2</v>
      </c>
      <c r="F244" s="17"/>
      <c r="G244" s="17">
        <v>4.7519982826519203E-2</v>
      </c>
      <c r="H244" s="17">
        <v>6.1822653692601003E-2</v>
      </c>
      <c r="I244" s="17">
        <v>7.2646787628218801E-2</v>
      </c>
      <c r="J244" s="17">
        <v>4.5536529312413997E-2</v>
      </c>
      <c r="K244" s="17">
        <v>1.47644717449904E-2</v>
      </c>
      <c r="L244" s="17">
        <v>1.6801316614947302E-2</v>
      </c>
      <c r="M244" s="17"/>
      <c r="N244" s="17">
        <v>5.8770195508260001E-2</v>
      </c>
      <c r="O244" s="17">
        <v>5.1759372388794703E-2</v>
      </c>
      <c r="P244" s="17">
        <v>2.2701147699469799E-2</v>
      </c>
      <c r="Q244" s="17">
        <v>1.7219322325050301E-2</v>
      </c>
      <c r="R244" s="17">
        <v>4.8679319946421398E-2</v>
      </c>
      <c r="S244" s="17">
        <v>3.6004138572702099E-2</v>
      </c>
      <c r="T244" s="17">
        <v>3.9152321021187798E-2</v>
      </c>
      <c r="U244" s="17">
        <v>0</v>
      </c>
      <c r="V244" s="17">
        <v>3.07754202196854E-2</v>
      </c>
      <c r="W244" s="17">
        <v>5.0681719762049701E-2</v>
      </c>
      <c r="X244" s="17">
        <v>0.10555952322609399</v>
      </c>
      <c r="Y244" s="17">
        <v>5.0730906555351597E-2</v>
      </c>
      <c r="Z244" s="17"/>
      <c r="AA244" s="17">
        <v>3.6498865355665502E-2</v>
      </c>
      <c r="AB244" s="17">
        <v>4.4831700774868997E-2</v>
      </c>
      <c r="AC244" s="17">
        <v>4.0035587497088701E-2</v>
      </c>
      <c r="AD244" s="17">
        <v>5.05752708273257E-2</v>
      </c>
      <c r="AE244" s="17"/>
      <c r="AF244" s="17">
        <v>6.4125527357651896E-2</v>
      </c>
      <c r="AG244" s="17">
        <v>4.3178118477591801E-2</v>
      </c>
      <c r="AH244" s="17">
        <v>4.8617972198239802E-2</v>
      </c>
      <c r="AI244" s="17">
        <v>3.5718417759645599E-2</v>
      </c>
      <c r="AJ244" s="17">
        <v>2.3485762938707199E-2</v>
      </c>
      <c r="AK244" s="17">
        <v>0</v>
      </c>
      <c r="AL244" s="17"/>
      <c r="AM244" s="17">
        <v>2.6673226108374699E-2</v>
      </c>
      <c r="AN244" s="17">
        <v>6.3843210055643196E-2</v>
      </c>
      <c r="AO244" s="17">
        <v>5.2467321940833797E-2</v>
      </c>
      <c r="AP244" s="17">
        <v>0</v>
      </c>
      <c r="AQ244" s="17">
        <v>6.12522518656691E-2</v>
      </c>
      <c r="AR244" s="17"/>
      <c r="AS244" s="17">
        <v>3.8929733060234402E-2</v>
      </c>
      <c r="AT244" s="17">
        <v>4.49544901616203E-2</v>
      </c>
      <c r="AU244" s="17">
        <v>7.4967983374351593E-2</v>
      </c>
      <c r="AV244" s="17"/>
      <c r="AW244" s="17">
        <v>3.6323687885755802E-2</v>
      </c>
      <c r="AX244" s="17">
        <v>3.1944470369477299E-2</v>
      </c>
      <c r="AY244" s="17">
        <v>4.4606058305455901E-2</v>
      </c>
      <c r="AZ244" s="17">
        <v>7.4292296937299204E-2</v>
      </c>
      <c r="BA244" s="17">
        <v>7.4274675438543894E-2</v>
      </c>
      <c r="BB244" s="17"/>
      <c r="BC244" s="17">
        <v>3.0463160484067199E-2</v>
      </c>
      <c r="BD244" s="17">
        <v>4.6601216341747402E-2</v>
      </c>
      <c r="BE244" s="17" t="s">
        <v>101</v>
      </c>
      <c r="BF244" s="17">
        <v>5.9225445249814698E-2</v>
      </c>
      <c r="BG244" s="17">
        <v>4.57676868774642E-2</v>
      </c>
      <c r="BH244" s="17">
        <v>6.0669674386008697E-2</v>
      </c>
      <c r="BI244" s="17">
        <v>3.9482148476592302E-2</v>
      </c>
      <c r="BJ244" s="17"/>
      <c r="BK244" s="17">
        <v>6.7041632651275093E-2</v>
      </c>
      <c r="BL244" s="17">
        <v>3.9888451335460699E-2</v>
      </c>
      <c r="BM244" s="17">
        <v>4.4501651929078297E-2</v>
      </c>
      <c r="BN244" s="17">
        <v>3.3280424669119298E-2</v>
      </c>
      <c r="BO244" s="17">
        <v>3.1196813289603699E-2</v>
      </c>
      <c r="BP244" s="17">
        <v>5.6614374168000497E-2</v>
      </c>
      <c r="BQ244" s="17">
        <v>4.8855632434565102E-2</v>
      </c>
      <c r="BR244" s="17">
        <v>4.1869557978601001E-2</v>
      </c>
      <c r="BS244" s="17"/>
      <c r="BT244" s="17">
        <v>4.7654036488619801E-2</v>
      </c>
      <c r="BU244" s="17">
        <v>2.76367209764556E-2</v>
      </c>
      <c r="BV244" s="17">
        <v>4.9502064834706101E-2</v>
      </c>
      <c r="BW244" s="17"/>
      <c r="BX244" s="17">
        <v>6.04136434343771E-2</v>
      </c>
      <c r="BY244" s="17">
        <v>3.9379350110529898E-2</v>
      </c>
      <c r="BZ244" s="17"/>
      <c r="CA244" s="17">
        <v>8.6405275221672198E-2</v>
      </c>
      <c r="CB244" s="17">
        <v>4.2132341851264403E-2</v>
      </c>
      <c r="CC244" s="17">
        <v>4.7496656645278398E-2</v>
      </c>
      <c r="CD244" s="17">
        <v>5.3673567401627001E-2</v>
      </c>
      <c r="CE244" s="17">
        <v>4.0152768904053802E-2</v>
      </c>
    </row>
    <row r="245" spans="2:83" x14ac:dyDescent="0.35">
      <c r="B245" t="s">
        <v>207</v>
      </c>
      <c r="C245" s="17">
        <v>9.2611764833489593E-3</v>
      </c>
      <c r="D245" s="17">
        <v>1.3073022017891499E-2</v>
      </c>
      <c r="E245" s="17">
        <v>5.6244069432091898E-3</v>
      </c>
      <c r="F245" s="17"/>
      <c r="G245" s="17">
        <v>9.4677158396760594E-3</v>
      </c>
      <c r="H245" s="17">
        <v>1.4753795733562201E-2</v>
      </c>
      <c r="I245" s="17">
        <v>1.45668710214571E-2</v>
      </c>
      <c r="J245" s="17">
        <v>6.9916393595136602E-3</v>
      </c>
      <c r="K245" s="17">
        <v>4.6644464830596904E-3</v>
      </c>
      <c r="L245" s="17">
        <v>5.2412243213820304E-3</v>
      </c>
      <c r="M245" s="17"/>
      <c r="N245" s="17">
        <v>2.9764881282622201E-3</v>
      </c>
      <c r="O245" s="17">
        <v>1.1059064003085799E-2</v>
      </c>
      <c r="P245" s="17">
        <v>0</v>
      </c>
      <c r="Q245" s="17">
        <v>2.1410710330620499E-2</v>
      </c>
      <c r="R245" s="17">
        <v>1.9707541290461501E-2</v>
      </c>
      <c r="S245" s="17">
        <v>8.0580531894069492E-3</v>
      </c>
      <c r="T245" s="17">
        <v>5.7876939109300102E-3</v>
      </c>
      <c r="U245" s="17">
        <v>0</v>
      </c>
      <c r="V245" s="17">
        <v>8.8049072267672203E-3</v>
      </c>
      <c r="W245" s="17">
        <v>1.0779965383477599E-2</v>
      </c>
      <c r="X245" s="17">
        <v>7.9683119558477105E-3</v>
      </c>
      <c r="Y245" s="17">
        <v>1.91695902757834E-2</v>
      </c>
      <c r="Z245" s="17"/>
      <c r="AA245" s="17">
        <v>1.17440524299608E-3</v>
      </c>
      <c r="AB245" s="17">
        <v>5.5840572036829697E-3</v>
      </c>
      <c r="AC245" s="17">
        <v>2.39608040681915E-2</v>
      </c>
      <c r="AD245" s="17">
        <v>8.9470242715758708E-3</v>
      </c>
      <c r="AE245" s="17"/>
      <c r="AF245" s="17">
        <v>1.50105246196155E-2</v>
      </c>
      <c r="AG245" s="17">
        <v>1.2681884778753099E-2</v>
      </c>
      <c r="AH245" s="17">
        <v>8.1772607666585097E-3</v>
      </c>
      <c r="AI245" s="17">
        <v>2.93097764693255E-3</v>
      </c>
      <c r="AJ245" s="17">
        <v>4.9524631821996302E-3</v>
      </c>
      <c r="AK245" s="17">
        <v>0</v>
      </c>
      <c r="AL245" s="17"/>
      <c r="AM245" s="17">
        <v>7.7774461854752302E-3</v>
      </c>
      <c r="AN245" s="17">
        <v>7.4362831576612999E-3</v>
      </c>
      <c r="AO245" s="17">
        <v>3.4570738168806302E-3</v>
      </c>
      <c r="AP245" s="17">
        <v>0</v>
      </c>
      <c r="AQ245" s="17">
        <v>2.2513908944816401E-2</v>
      </c>
      <c r="AR245" s="17"/>
      <c r="AS245" s="17">
        <v>7.31950134346255E-3</v>
      </c>
      <c r="AT245" s="17">
        <v>6.5608706385375699E-3</v>
      </c>
      <c r="AU245" s="17">
        <v>4.2906135776176304E-3</v>
      </c>
      <c r="AV245" s="17"/>
      <c r="AW245" s="17">
        <v>7.77695974812733E-3</v>
      </c>
      <c r="AX245" s="17">
        <v>6.2059315456260101E-3</v>
      </c>
      <c r="AY245" s="17">
        <v>1.0585345693179199E-2</v>
      </c>
      <c r="AZ245" s="17">
        <v>7.5594989677480601E-3</v>
      </c>
      <c r="BA245" s="17">
        <v>0</v>
      </c>
      <c r="BB245" s="17"/>
      <c r="BC245" s="17">
        <v>7.6064237037016102E-3</v>
      </c>
      <c r="BD245" s="17">
        <v>7.7488721645533097E-3</v>
      </c>
      <c r="BE245" s="17" t="s">
        <v>101</v>
      </c>
      <c r="BF245" s="17">
        <v>2.0162545236637699E-2</v>
      </c>
      <c r="BG245" s="17">
        <v>7.7625337681019096E-3</v>
      </c>
      <c r="BH245" s="17">
        <v>7.25494612883564E-3</v>
      </c>
      <c r="BI245" s="17">
        <v>3.4682038468573997E-2</v>
      </c>
      <c r="BJ245" s="17"/>
      <c r="BK245" s="17">
        <v>2.3113209310160299E-2</v>
      </c>
      <c r="BL245" s="17">
        <v>1.0468840925096401E-2</v>
      </c>
      <c r="BM245" s="17">
        <v>1.5136957765565199E-2</v>
      </c>
      <c r="BN245" s="17">
        <v>2.3981864310180399E-3</v>
      </c>
      <c r="BO245" s="17">
        <v>0</v>
      </c>
      <c r="BP245" s="17">
        <v>0</v>
      </c>
      <c r="BQ245" s="17">
        <v>0</v>
      </c>
      <c r="BR245" s="17">
        <v>1.8341781101771499E-2</v>
      </c>
      <c r="BS245" s="17"/>
      <c r="BT245" s="17">
        <v>1.22612055613099E-2</v>
      </c>
      <c r="BU245" s="17">
        <v>5.8788011908207502E-3</v>
      </c>
      <c r="BV245" s="17">
        <v>9.2816799418177498E-3</v>
      </c>
      <c r="BW245" s="17"/>
      <c r="BX245" s="17">
        <v>8.6860708244085698E-3</v>
      </c>
      <c r="BY245" s="17">
        <v>1.2351130269687099E-2</v>
      </c>
      <c r="BZ245" s="17"/>
      <c r="CA245" s="17">
        <v>1.0257150294572101E-2</v>
      </c>
      <c r="CB245" s="17">
        <v>0</v>
      </c>
      <c r="CC245" s="17">
        <v>4.2307547893229002E-3</v>
      </c>
      <c r="CD245" s="17">
        <v>2.7867481466028101E-2</v>
      </c>
      <c r="CE245" s="17">
        <v>1.15384767428956E-2</v>
      </c>
    </row>
    <row r="246" spans="2:83" x14ac:dyDescent="0.35">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row>
    <row r="247" spans="2:83" x14ac:dyDescent="0.35">
      <c r="B247" s="6" t="s">
        <v>214</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row>
    <row r="248" spans="2:83" x14ac:dyDescent="0.35">
      <c r="B248" s="24" t="s">
        <v>103</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row>
    <row r="249" spans="2:83" x14ac:dyDescent="0.35">
      <c r="B249" t="s">
        <v>204</v>
      </c>
      <c r="C249" s="17">
        <v>0.51970335311938298</v>
      </c>
      <c r="D249" s="17">
        <v>0.48362194627286598</v>
      </c>
      <c r="E249" s="17">
        <v>0.55737466304874705</v>
      </c>
      <c r="F249" s="17"/>
      <c r="G249" s="17">
        <v>0.49639533691802801</v>
      </c>
      <c r="H249" s="17">
        <v>0.62501610458980295</v>
      </c>
      <c r="I249" s="17">
        <v>0.56757330533863803</v>
      </c>
      <c r="J249" s="17">
        <v>0.457113956402043</v>
      </c>
      <c r="K249" s="17">
        <v>0.49088420821005202</v>
      </c>
      <c r="L249" s="17">
        <v>0.48027029854322401</v>
      </c>
      <c r="M249" s="17"/>
      <c r="N249" s="17">
        <v>0.63109602230583794</v>
      </c>
      <c r="O249" s="17">
        <v>0.52385198423851198</v>
      </c>
      <c r="P249" s="17">
        <v>0.43312544037532102</v>
      </c>
      <c r="Q249" s="17">
        <v>0.45973772326513401</v>
      </c>
      <c r="R249" s="17">
        <v>0.47928343974092402</v>
      </c>
      <c r="S249" s="17">
        <v>0.51646696044334395</v>
      </c>
      <c r="T249" s="17">
        <v>0.46150974357909402</v>
      </c>
      <c r="U249" s="17">
        <v>0.482094580325032</v>
      </c>
      <c r="V249" s="17">
        <v>0.48350942629575699</v>
      </c>
      <c r="W249" s="17">
        <v>0.592568346515987</v>
      </c>
      <c r="X249" s="17">
        <v>0.57863920724918505</v>
      </c>
      <c r="Y249" s="17">
        <v>0.51665200416596502</v>
      </c>
      <c r="Z249" s="17"/>
      <c r="AA249" s="17">
        <v>0.74875971350275095</v>
      </c>
      <c r="AB249" s="17">
        <v>0.56681228076391499</v>
      </c>
      <c r="AC249" s="17">
        <v>0.42110128137135999</v>
      </c>
      <c r="AD249" s="17">
        <v>0.31218538775013799</v>
      </c>
      <c r="AE249" s="17"/>
      <c r="AF249" s="17">
        <v>0.63098614266436204</v>
      </c>
      <c r="AG249" s="17">
        <v>0.53021595045010805</v>
      </c>
      <c r="AH249" s="17">
        <v>0.48363475529171901</v>
      </c>
      <c r="AI249" s="17">
        <v>0.42284893923323402</v>
      </c>
      <c r="AJ249" s="17">
        <v>0.46320975372794898</v>
      </c>
      <c r="AK249" s="17">
        <v>0.56657574009923695</v>
      </c>
      <c r="AL249" s="17"/>
      <c r="AM249" s="17">
        <v>0.48044071786200299</v>
      </c>
      <c r="AN249" s="17">
        <v>0.54725505107024996</v>
      </c>
      <c r="AO249" s="17">
        <v>0.64668673293314505</v>
      </c>
      <c r="AP249" s="17">
        <v>0.46814789445222299</v>
      </c>
      <c r="AQ249" s="17">
        <v>0.41834314363952801</v>
      </c>
      <c r="AR249" s="17"/>
      <c r="AS249" s="17">
        <v>0.49730493287125399</v>
      </c>
      <c r="AT249" s="17">
        <v>0.56846978165812301</v>
      </c>
      <c r="AU249" s="17">
        <v>0.56136790501314304</v>
      </c>
      <c r="AV249" s="17"/>
      <c r="AW249" s="17">
        <v>0.23427906502815701</v>
      </c>
      <c r="AX249" s="17">
        <v>0.41273971991299002</v>
      </c>
      <c r="AY249" s="17">
        <v>0.82521133505849698</v>
      </c>
      <c r="AZ249" s="17">
        <v>0.83537658195690601</v>
      </c>
      <c r="BA249" s="17">
        <v>0.83025785371484595</v>
      </c>
      <c r="BB249" s="17"/>
      <c r="BC249" s="17">
        <v>0.54294865532232395</v>
      </c>
      <c r="BD249" s="17">
        <v>0.58747843260674404</v>
      </c>
      <c r="BE249" s="17" t="s">
        <v>101</v>
      </c>
      <c r="BF249" s="17">
        <v>0.33804152333974402</v>
      </c>
      <c r="BG249" s="17">
        <v>0.355159905771744</v>
      </c>
      <c r="BH249" s="17">
        <v>0.55317834331645599</v>
      </c>
      <c r="BI249" s="17">
        <v>0.47448675570082599</v>
      </c>
      <c r="BJ249" s="17"/>
      <c r="BK249" s="17">
        <v>0.42765768164247198</v>
      </c>
      <c r="BL249" s="17">
        <v>0.37298357118959202</v>
      </c>
      <c r="BM249" s="17">
        <v>0.45432296670399103</v>
      </c>
      <c r="BN249" s="17">
        <v>0.51359213721777197</v>
      </c>
      <c r="BO249" s="17">
        <v>0.61710143220144198</v>
      </c>
      <c r="BP249" s="17">
        <v>0.63329151243076098</v>
      </c>
      <c r="BQ249" s="17">
        <v>0.66645127935176296</v>
      </c>
      <c r="BR249" s="17">
        <v>0.84737265788834704</v>
      </c>
      <c r="BS249" s="17"/>
      <c r="BT249" s="17">
        <v>0.55881753344688301</v>
      </c>
      <c r="BU249" s="17">
        <v>0.46867583677855601</v>
      </c>
      <c r="BV249" s="17">
        <v>0.52287086197285004</v>
      </c>
      <c r="BW249" s="17"/>
      <c r="BX249" s="17">
        <v>0.54190295736168703</v>
      </c>
      <c r="BY249" s="17">
        <v>0.54247755864874503</v>
      </c>
      <c r="BZ249" s="17"/>
      <c r="CA249" s="17">
        <v>0.86624247146559996</v>
      </c>
      <c r="CB249" s="17">
        <v>0.77865210453519096</v>
      </c>
      <c r="CC249" s="17">
        <v>0.57263249427921403</v>
      </c>
      <c r="CD249" s="17">
        <v>0.45234360696945197</v>
      </c>
      <c r="CE249" s="17">
        <v>0.29970513549024103</v>
      </c>
    </row>
    <row r="250" spans="2:83" x14ac:dyDescent="0.35">
      <c r="B250" t="s">
        <v>205</v>
      </c>
      <c r="C250" s="17">
        <v>0.30567872602674001</v>
      </c>
      <c r="D250" s="17">
        <v>0.312196447036657</v>
      </c>
      <c r="E250" s="17">
        <v>0.29863890322155601</v>
      </c>
      <c r="F250" s="17"/>
      <c r="G250" s="17">
        <v>0.31041248676546901</v>
      </c>
      <c r="H250" s="17">
        <v>0.21220631605321999</v>
      </c>
      <c r="I250" s="17">
        <v>0.27689924529768201</v>
      </c>
      <c r="J250" s="17">
        <v>0.361823426864604</v>
      </c>
      <c r="K250" s="17">
        <v>0.32162886811075297</v>
      </c>
      <c r="L250" s="17">
        <v>0.34615342419092399</v>
      </c>
      <c r="M250" s="17"/>
      <c r="N250" s="17">
        <v>0.26385230688764999</v>
      </c>
      <c r="O250" s="17">
        <v>0.31504629159906999</v>
      </c>
      <c r="P250" s="17">
        <v>0.33947296438225699</v>
      </c>
      <c r="Q250" s="17">
        <v>0.34724459781301498</v>
      </c>
      <c r="R250" s="17">
        <v>0.27865987859596097</v>
      </c>
      <c r="S250" s="17">
        <v>0.29853363071722699</v>
      </c>
      <c r="T250" s="17">
        <v>0.355276601406666</v>
      </c>
      <c r="U250" s="17">
        <v>0.340984769151921</v>
      </c>
      <c r="V250" s="17">
        <v>0.35856408426351999</v>
      </c>
      <c r="W250" s="17">
        <v>0.213720050048471</v>
      </c>
      <c r="X250" s="17">
        <v>0.235255941524285</v>
      </c>
      <c r="Y250" s="17">
        <v>0.351286624562689</v>
      </c>
      <c r="Z250" s="17"/>
      <c r="AA250" s="17">
        <v>0.199522633642291</v>
      </c>
      <c r="AB250" s="17">
        <v>0.30368543764782602</v>
      </c>
      <c r="AC250" s="17">
        <v>0.36427848654897299</v>
      </c>
      <c r="AD250" s="17">
        <v>0.3712370053472</v>
      </c>
      <c r="AE250" s="17"/>
      <c r="AF250" s="17">
        <v>0.22346442837025501</v>
      </c>
      <c r="AG250" s="17">
        <v>0.28941118331086702</v>
      </c>
      <c r="AH250" s="17">
        <v>0.32723789581482998</v>
      </c>
      <c r="AI250" s="17">
        <v>0.383637084678492</v>
      </c>
      <c r="AJ250" s="17">
        <v>0.366003556735983</v>
      </c>
      <c r="AK250" s="17">
        <v>0.25814710772438199</v>
      </c>
      <c r="AL250" s="17"/>
      <c r="AM250" s="17">
        <v>0.34492000349447499</v>
      </c>
      <c r="AN250" s="17">
        <v>0.29426035237986098</v>
      </c>
      <c r="AO250" s="17">
        <v>0.227451766267149</v>
      </c>
      <c r="AP250" s="17">
        <v>0.27284899131162599</v>
      </c>
      <c r="AQ250" s="17">
        <v>0.327751815395808</v>
      </c>
      <c r="AR250" s="17"/>
      <c r="AS250" s="17">
        <v>0.334452444412284</v>
      </c>
      <c r="AT250" s="17">
        <v>0.272265199076556</v>
      </c>
      <c r="AU250" s="17">
        <v>0.28929439229701498</v>
      </c>
      <c r="AV250" s="17"/>
      <c r="AW250" s="17">
        <v>0.421925979214959</v>
      </c>
      <c r="AX250" s="17">
        <v>0.40400878366739101</v>
      </c>
      <c r="AY250" s="17">
        <v>0.15410222970648199</v>
      </c>
      <c r="AZ250" s="17">
        <v>0.122923671659511</v>
      </c>
      <c r="BA250" s="17">
        <v>0.15299015579103201</v>
      </c>
      <c r="BB250" s="17"/>
      <c r="BC250" s="17">
        <v>0.30780484915605799</v>
      </c>
      <c r="BD250" s="17">
        <v>0.26865080668907798</v>
      </c>
      <c r="BE250" s="17" t="s">
        <v>101</v>
      </c>
      <c r="BF250" s="17">
        <v>0.35616061096822998</v>
      </c>
      <c r="BG250" s="17">
        <v>0.35601722136394098</v>
      </c>
      <c r="BH250" s="17">
        <v>0.303859343360878</v>
      </c>
      <c r="BI250" s="17">
        <v>0.29737280297421398</v>
      </c>
      <c r="BJ250" s="17"/>
      <c r="BK250" s="17">
        <v>0.31482137327362703</v>
      </c>
      <c r="BL250" s="17">
        <v>0.362800060445578</v>
      </c>
      <c r="BM250" s="17">
        <v>0.32848411718328702</v>
      </c>
      <c r="BN250" s="17">
        <v>0.34609958849078698</v>
      </c>
      <c r="BO250" s="17">
        <v>0.26220612042388802</v>
      </c>
      <c r="BP250" s="17">
        <v>0.26523699400855999</v>
      </c>
      <c r="BQ250" s="17">
        <v>0.23073102132280601</v>
      </c>
      <c r="BR250" s="17">
        <v>0.12993903381077901</v>
      </c>
      <c r="BS250" s="17"/>
      <c r="BT250" s="17">
        <v>0.30278053441804298</v>
      </c>
      <c r="BU250" s="17">
        <v>0.315749036064703</v>
      </c>
      <c r="BV250" s="17">
        <v>0.30042883825554201</v>
      </c>
      <c r="BW250" s="17"/>
      <c r="BX250" s="17">
        <v>0.29351313900276199</v>
      </c>
      <c r="BY250" s="17">
        <v>0.29327972220694998</v>
      </c>
      <c r="BZ250" s="17"/>
      <c r="CA250" s="17">
        <v>0.113243227945256</v>
      </c>
      <c r="CB250" s="17">
        <v>0.161775145258235</v>
      </c>
      <c r="CC250" s="17">
        <v>0.28996080891352299</v>
      </c>
      <c r="CD250" s="17">
        <v>0.35382584631682901</v>
      </c>
      <c r="CE250" s="17">
        <v>0.410613608004957</v>
      </c>
    </row>
    <row r="251" spans="2:83" x14ac:dyDescent="0.35">
      <c r="B251" t="s">
        <v>206</v>
      </c>
      <c r="C251" s="17">
        <v>0.14452661990611401</v>
      </c>
      <c r="D251" s="17">
        <v>0.16110904886285199</v>
      </c>
      <c r="E251" s="17">
        <v>0.12732614622379701</v>
      </c>
      <c r="F251" s="17"/>
      <c r="G251" s="17">
        <v>0.13725011508030299</v>
      </c>
      <c r="H251" s="17">
        <v>0.134957134457068</v>
      </c>
      <c r="I251" s="17">
        <v>0.130279358147042</v>
      </c>
      <c r="J251" s="17">
        <v>0.15526004423357601</v>
      </c>
      <c r="K251" s="17">
        <v>0.16170395110258001</v>
      </c>
      <c r="L251" s="17">
        <v>0.14859041508892601</v>
      </c>
      <c r="M251" s="17"/>
      <c r="N251" s="17">
        <v>8.1455383807341603E-2</v>
      </c>
      <c r="O251" s="17">
        <v>0.142101198228894</v>
      </c>
      <c r="P251" s="17">
        <v>0.194326216617871</v>
      </c>
      <c r="Q251" s="17">
        <v>0.14834555046040701</v>
      </c>
      <c r="R251" s="17">
        <v>0.17950761319640801</v>
      </c>
      <c r="S251" s="17">
        <v>0.15055085806590801</v>
      </c>
      <c r="T251" s="17">
        <v>0.157785436149463</v>
      </c>
      <c r="U251" s="17">
        <v>0.145721926038686</v>
      </c>
      <c r="V251" s="17">
        <v>0.127507560528831</v>
      </c>
      <c r="W251" s="17">
        <v>0.170289702265845</v>
      </c>
      <c r="X251" s="17">
        <v>0.17813653927068199</v>
      </c>
      <c r="Y251" s="17">
        <v>9.7239356058003101E-2</v>
      </c>
      <c r="Z251" s="17"/>
      <c r="AA251" s="17">
        <v>4.6865317765054398E-2</v>
      </c>
      <c r="AB251" s="17">
        <v>0.10929106906590701</v>
      </c>
      <c r="AC251" s="17">
        <v>0.177533441905388</v>
      </c>
      <c r="AD251" s="17">
        <v>0.254882153328017</v>
      </c>
      <c r="AE251" s="17"/>
      <c r="AF251" s="17">
        <v>0.115866312843648</v>
      </c>
      <c r="AG251" s="17">
        <v>0.14766794874274899</v>
      </c>
      <c r="AH251" s="17">
        <v>0.16002560567744001</v>
      </c>
      <c r="AI251" s="17">
        <v>0.15937794295189001</v>
      </c>
      <c r="AJ251" s="17">
        <v>0.147865844743445</v>
      </c>
      <c r="AK251" s="17">
        <v>0.15360213671311099</v>
      </c>
      <c r="AL251" s="17"/>
      <c r="AM251" s="17">
        <v>0.14498847888493399</v>
      </c>
      <c r="AN251" s="17">
        <v>0.13073642516131001</v>
      </c>
      <c r="AO251" s="17">
        <v>0.111119624546652</v>
      </c>
      <c r="AP251" s="17">
        <v>0.17468932813871699</v>
      </c>
      <c r="AQ251" s="17">
        <v>0.21002968500343799</v>
      </c>
      <c r="AR251" s="17"/>
      <c r="AS251" s="17">
        <v>0.14270153334684901</v>
      </c>
      <c r="AT251" s="17">
        <v>0.12605255159916001</v>
      </c>
      <c r="AU251" s="17">
        <v>0.13810708688750301</v>
      </c>
      <c r="AV251" s="17"/>
      <c r="AW251" s="17">
        <v>0.27933529609457902</v>
      </c>
      <c r="AX251" s="17">
        <v>0.15627165534523499</v>
      </c>
      <c r="AY251" s="17">
        <v>1.7008277488016602E-2</v>
      </c>
      <c r="AZ251" s="17">
        <v>4.1699746383583397E-2</v>
      </c>
      <c r="BA251" s="17">
        <v>0</v>
      </c>
      <c r="BB251" s="17"/>
      <c r="BC251" s="17">
        <v>0.124510274107415</v>
      </c>
      <c r="BD251" s="17">
        <v>0.13001437736728699</v>
      </c>
      <c r="BE251" s="17" t="s">
        <v>101</v>
      </c>
      <c r="BF251" s="17">
        <v>0.23752139204465</v>
      </c>
      <c r="BG251" s="17">
        <v>0.22100164320528501</v>
      </c>
      <c r="BH251" s="17">
        <v>0.122571805836366</v>
      </c>
      <c r="BI251" s="17">
        <v>0.14127253482124999</v>
      </c>
      <c r="BJ251" s="17"/>
      <c r="BK251" s="17">
        <v>0.17674839921045199</v>
      </c>
      <c r="BL251" s="17">
        <v>0.19955124149658199</v>
      </c>
      <c r="BM251" s="17">
        <v>0.18003414380150201</v>
      </c>
      <c r="BN251" s="17">
        <v>0.130774328749792</v>
      </c>
      <c r="BO251" s="17">
        <v>0.11264263143433501</v>
      </c>
      <c r="BP251" s="17">
        <v>9.6452010250450207E-2</v>
      </c>
      <c r="BQ251" s="17">
        <v>8.7277353204729596E-2</v>
      </c>
      <c r="BR251" s="17">
        <v>2.2688308300873899E-2</v>
      </c>
      <c r="BS251" s="17"/>
      <c r="BT251" s="17">
        <v>0.11467841421135599</v>
      </c>
      <c r="BU251" s="17">
        <v>0.188750771841942</v>
      </c>
      <c r="BV251" s="17">
        <v>0.13949706805032899</v>
      </c>
      <c r="BW251" s="17"/>
      <c r="BX251" s="17">
        <v>0.126701670468645</v>
      </c>
      <c r="BY251" s="17">
        <v>0.138976162539932</v>
      </c>
      <c r="BZ251" s="17"/>
      <c r="CA251" s="17">
        <v>1.0257150294572101E-2</v>
      </c>
      <c r="CB251" s="17">
        <v>5.5687571737276703E-2</v>
      </c>
      <c r="CC251" s="17">
        <v>0.11887212441447299</v>
      </c>
      <c r="CD251" s="17">
        <v>0.160595861366502</v>
      </c>
      <c r="CE251" s="17">
        <v>0.22867486205412099</v>
      </c>
    </row>
    <row r="252" spans="2:83" x14ac:dyDescent="0.35">
      <c r="B252" t="s">
        <v>207</v>
      </c>
      <c r="C252" s="17">
        <v>3.0091300947762599E-2</v>
      </c>
      <c r="D252" s="17">
        <v>4.3072557827625299E-2</v>
      </c>
      <c r="E252" s="17">
        <v>1.6660287505899801E-2</v>
      </c>
      <c r="F252" s="17"/>
      <c r="G252" s="17">
        <v>5.59420612362002E-2</v>
      </c>
      <c r="H252" s="17">
        <v>2.78204448999093E-2</v>
      </c>
      <c r="I252" s="17">
        <v>2.5248091216637701E-2</v>
      </c>
      <c r="J252" s="17">
        <v>2.58025724997769E-2</v>
      </c>
      <c r="K252" s="17">
        <v>2.5782972576615701E-2</v>
      </c>
      <c r="L252" s="17">
        <v>2.49858621769261E-2</v>
      </c>
      <c r="M252" s="17"/>
      <c r="N252" s="17">
        <v>2.3596286999170199E-2</v>
      </c>
      <c r="O252" s="17">
        <v>1.90005259335231E-2</v>
      </c>
      <c r="P252" s="17">
        <v>3.30753786245509E-2</v>
      </c>
      <c r="Q252" s="17">
        <v>4.4672128461444499E-2</v>
      </c>
      <c r="R252" s="17">
        <v>6.2549068466707894E-2</v>
      </c>
      <c r="S252" s="17">
        <v>3.4448550773521901E-2</v>
      </c>
      <c r="T252" s="17">
        <v>2.5428218864776201E-2</v>
      </c>
      <c r="U252" s="17">
        <v>3.1198724484360198E-2</v>
      </c>
      <c r="V252" s="17">
        <v>3.0418928911892299E-2</v>
      </c>
      <c r="W252" s="17">
        <v>2.34219011696968E-2</v>
      </c>
      <c r="X252" s="17">
        <v>7.9683119558477105E-3</v>
      </c>
      <c r="Y252" s="17">
        <v>3.48220152133428E-2</v>
      </c>
      <c r="Z252" s="17"/>
      <c r="AA252" s="17">
        <v>4.8523350899026202E-3</v>
      </c>
      <c r="AB252" s="17">
        <v>2.02112125223529E-2</v>
      </c>
      <c r="AC252" s="17">
        <v>3.7086790174277802E-2</v>
      </c>
      <c r="AD252" s="17">
        <v>6.1695453574645703E-2</v>
      </c>
      <c r="AE252" s="17"/>
      <c r="AF252" s="17">
        <v>2.96831161217351E-2</v>
      </c>
      <c r="AG252" s="17">
        <v>3.2704917496275798E-2</v>
      </c>
      <c r="AH252" s="17">
        <v>2.9101743216011101E-2</v>
      </c>
      <c r="AI252" s="17">
        <v>3.4136033136383602E-2</v>
      </c>
      <c r="AJ252" s="17">
        <v>2.2920844792622599E-2</v>
      </c>
      <c r="AK252" s="17">
        <v>2.1675015463270199E-2</v>
      </c>
      <c r="AL252" s="17"/>
      <c r="AM252" s="17">
        <v>2.9650799758588701E-2</v>
      </c>
      <c r="AN252" s="17">
        <v>2.7748171388578699E-2</v>
      </c>
      <c r="AO252" s="17">
        <v>1.4741876253054899E-2</v>
      </c>
      <c r="AP252" s="17">
        <v>8.4313786097433896E-2</v>
      </c>
      <c r="AQ252" s="17">
        <v>4.3875355961225201E-2</v>
      </c>
      <c r="AR252" s="17"/>
      <c r="AS252" s="17">
        <v>2.5541089369613201E-2</v>
      </c>
      <c r="AT252" s="17">
        <v>3.3212467666161198E-2</v>
      </c>
      <c r="AU252" s="17">
        <v>1.12306158023393E-2</v>
      </c>
      <c r="AV252" s="17"/>
      <c r="AW252" s="17">
        <v>6.4459659662304297E-2</v>
      </c>
      <c r="AX252" s="17">
        <v>2.69798410743834E-2</v>
      </c>
      <c r="AY252" s="17">
        <v>3.67815774700399E-3</v>
      </c>
      <c r="AZ252" s="17">
        <v>0</v>
      </c>
      <c r="BA252" s="17">
        <v>1.67519904941217E-2</v>
      </c>
      <c r="BB252" s="17"/>
      <c r="BC252" s="17">
        <v>2.47362214142028E-2</v>
      </c>
      <c r="BD252" s="17">
        <v>1.38563833368914E-2</v>
      </c>
      <c r="BE252" s="17" t="s">
        <v>101</v>
      </c>
      <c r="BF252" s="17">
        <v>6.8276473647376698E-2</v>
      </c>
      <c r="BG252" s="17">
        <v>6.7821229659029203E-2</v>
      </c>
      <c r="BH252" s="17">
        <v>2.0390507486299801E-2</v>
      </c>
      <c r="BI252" s="17">
        <v>8.6867906503708903E-2</v>
      </c>
      <c r="BJ252" s="17"/>
      <c r="BK252" s="17">
        <v>8.0772545873449703E-2</v>
      </c>
      <c r="BL252" s="17">
        <v>6.4665126868248102E-2</v>
      </c>
      <c r="BM252" s="17">
        <v>3.7158772311219397E-2</v>
      </c>
      <c r="BN252" s="17">
        <v>9.5339455416483792E-3</v>
      </c>
      <c r="BO252" s="17">
        <v>8.0498159403347199E-3</v>
      </c>
      <c r="BP252" s="17">
        <v>5.0194833102282796E-3</v>
      </c>
      <c r="BQ252" s="17">
        <v>1.55403461207014E-2</v>
      </c>
      <c r="BR252" s="17">
        <v>0</v>
      </c>
      <c r="BS252" s="17"/>
      <c r="BT252" s="17">
        <v>2.3723517923717501E-2</v>
      </c>
      <c r="BU252" s="17">
        <v>2.6824355314798699E-2</v>
      </c>
      <c r="BV252" s="17">
        <v>3.7203231721279102E-2</v>
      </c>
      <c r="BW252" s="17"/>
      <c r="BX252" s="17">
        <v>3.7882233166905803E-2</v>
      </c>
      <c r="BY252" s="17">
        <v>2.52665566043733E-2</v>
      </c>
      <c r="BZ252" s="17"/>
      <c r="CA252" s="17">
        <v>1.0257150294572101E-2</v>
      </c>
      <c r="CB252" s="17">
        <v>3.8851784692968401E-3</v>
      </c>
      <c r="CC252" s="17">
        <v>1.8534572392789599E-2</v>
      </c>
      <c r="CD252" s="17">
        <v>3.3234685347216901E-2</v>
      </c>
      <c r="CE252" s="17">
        <v>6.1006394450681699E-2</v>
      </c>
    </row>
    <row r="253" spans="2:83" x14ac:dyDescent="0.35">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row>
    <row r="254" spans="2:83" x14ac:dyDescent="0.35">
      <c r="B254" s="6" t="s">
        <v>215</v>
      </c>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row>
    <row r="255" spans="2:83" x14ac:dyDescent="0.35">
      <c r="B255" s="24" t="s">
        <v>103</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row>
    <row r="256" spans="2:83" x14ac:dyDescent="0.35">
      <c r="B256" t="s">
        <v>204</v>
      </c>
      <c r="C256" s="17">
        <v>0.28772410270061</v>
      </c>
      <c r="D256" s="17">
        <v>0.28389490502926901</v>
      </c>
      <c r="E256" s="17">
        <v>0.292947765278599</v>
      </c>
      <c r="F256" s="17"/>
      <c r="G256" s="17">
        <v>0.416554627862812</v>
      </c>
      <c r="H256" s="17">
        <v>0.39723026343347301</v>
      </c>
      <c r="I256" s="17">
        <v>0.34320192196131699</v>
      </c>
      <c r="J256" s="17">
        <v>0.21427978581533999</v>
      </c>
      <c r="K256" s="17">
        <v>0.18969249048732001</v>
      </c>
      <c r="L256" s="17">
        <v>0.19229587835718601</v>
      </c>
      <c r="M256" s="17"/>
      <c r="N256" s="17">
        <v>0.41031419201851399</v>
      </c>
      <c r="O256" s="17">
        <v>0.24723306726359801</v>
      </c>
      <c r="P256" s="17">
        <v>0.26336620716800202</v>
      </c>
      <c r="Q256" s="17">
        <v>0.226423335402545</v>
      </c>
      <c r="R256" s="17">
        <v>0.30137188367468098</v>
      </c>
      <c r="S256" s="17">
        <v>0.31006884347661101</v>
      </c>
      <c r="T256" s="17">
        <v>0.27176788060246498</v>
      </c>
      <c r="U256" s="17">
        <v>0.27563777379035698</v>
      </c>
      <c r="V256" s="17">
        <v>0.26944221759200598</v>
      </c>
      <c r="W256" s="17">
        <v>0.22761844544054699</v>
      </c>
      <c r="X256" s="17">
        <v>0.27928645769732602</v>
      </c>
      <c r="Y256" s="17">
        <v>0.36100284290718199</v>
      </c>
      <c r="Z256" s="17"/>
      <c r="AA256" s="17">
        <v>0.40244019267748499</v>
      </c>
      <c r="AB256" s="17">
        <v>0.28604455450413302</v>
      </c>
      <c r="AC256" s="17">
        <v>0.27089612707289401</v>
      </c>
      <c r="AD256" s="17">
        <v>0.182723037022018</v>
      </c>
      <c r="AE256" s="17"/>
      <c r="AF256" s="17">
        <v>0.39686581136048599</v>
      </c>
      <c r="AG256" s="17">
        <v>0.27157405851858402</v>
      </c>
      <c r="AH256" s="17">
        <v>0.30659959217367999</v>
      </c>
      <c r="AI256" s="17">
        <v>0.191213525506989</v>
      </c>
      <c r="AJ256" s="17">
        <v>0.23511623040638999</v>
      </c>
      <c r="AK256" s="17">
        <v>0.35121566168062501</v>
      </c>
      <c r="AL256" s="17"/>
      <c r="AM256" s="17">
        <v>0.25871271285779202</v>
      </c>
      <c r="AN256" s="17">
        <v>0.34697671495618698</v>
      </c>
      <c r="AO256" s="17">
        <v>0.30909497730656299</v>
      </c>
      <c r="AP256" s="17">
        <v>0.32646214360314102</v>
      </c>
      <c r="AQ256" s="17">
        <v>0.222037320523607</v>
      </c>
      <c r="AR256" s="17"/>
      <c r="AS256" s="17">
        <v>0.26981901363933403</v>
      </c>
      <c r="AT256" s="17">
        <v>0.342522343870371</v>
      </c>
      <c r="AU256" s="17">
        <v>0.31885597139426602</v>
      </c>
      <c r="AV256" s="17"/>
      <c r="AW256" s="17">
        <v>0.13364941667715699</v>
      </c>
      <c r="AX256" s="17">
        <v>0.257459119763082</v>
      </c>
      <c r="AY256" s="17">
        <v>0.40224873499200298</v>
      </c>
      <c r="AZ256" s="17">
        <v>0.48318266020435402</v>
      </c>
      <c r="BA256" s="17">
        <v>0.53072506335077096</v>
      </c>
      <c r="BB256" s="17"/>
      <c r="BC256" s="17">
        <v>0.272915902630263</v>
      </c>
      <c r="BD256" s="17">
        <v>0.31595614280818202</v>
      </c>
      <c r="BE256" s="17" t="s">
        <v>101</v>
      </c>
      <c r="BF256" s="17">
        <v>0.24861505663772901</v>
      </c>
      <c r="BG256" s="17">
        <v>0.26065612296963298</v>
      </c>
      <c r="BH256" s="17">
        <v>0.30571915295510799</v>
      </c>
      <c r="BI256" s="17">
        <v>0.35480397731311403</v>
      </c>
      <c r="BJ256" s="17"/>
      <c r="BK256" s="17">
        <v>0.29989013319152902</v>
      </c>
      <c r="BL256" s="17">
        <v>0.213122062195617</v>
      </c>
      <c r="BM256" s="17">
        <v>0.25392258596822898</v>
      </c>
      <c r="BN256" s="17">
        <v>0.239576164280487</v>
      </c>
      <c r="BO256" s="17">
        <v>0.32262220578874401</v>
      </c>
      <c r="BP256" s="17">
        <v>0.34829789303160802</v>
      </c>
      <c r="BQ256" s="17">
        <v>0.40386051393118</v>
      </c>
      <c r="BR256" s="17">
        <v>0.546880318517039</v>
      </c>
      <c r="BS256" s="17"/>
      <c r="BT256" s="17">
        <v>0.36178329683909899</v>
      </c>
      <c r="BU256" s="17">
        <v>0.19677873770940199</v>
      </c>
      <c r="BV256" s="17">
        <v>0.28949056309349802</v>
      </c>
      <c r="BW256" s="17"/>
      <c r="BX256" s="17">
        <v>0.37858323294728702</v>
      </c>
      <c r="BY256" s="17">
        <v>0.28388632286972398</v>
      </c>
      <c r="BZ256" s="17"/>
      <c r="CA256" s="17">
        <v>0.63589448403819504</v>
      </c>
      <c r="CB256" s="17">
        <v>0.43528850792142099</v>
      </c>
      <c r="CC256" s="17">
        <v>0.293319407831104</v>
      </c>
      <c r="CD256" s="17">
        <v>0.326628339657133</v>
      </c>
      <c r="CE256" s="17">
        <v>0.18814523148700901</v>
      </c>
    </row>
    <row r="257" spans="2:83" x14ac:dyDescent="0.35">
      <c r="B257" t="s">
        <v>205</v>
      </c>
      <c r="C257" s="17">
        <v>0.369177797643571</v>
      </c>
      <c r="D257" s="17">
        <v>0.33058925448174298</v>
      </c>
      <c r="E257" s="17">
        <v>0.40663408861994299</v>
      </c>
      <c r="F257" s="17"/>
      <c r="G257" s="17">
        <v>0.33478978370913898</v>
      </c>
      <c r="H257" s="17">
        <v>0.37742884309101699</v>
      </c>
      <c r="I257" s="17">
        <v>0.39681215035671402</v>
      </c>
      <c r="J257" s="17">
        <v>0.36946933795589998</v>
      </c>
      <c r="K257" s="17">
        <v>0.407480122643675</v>
      </c>
      <c r="L257" s="17">
        <v>0.337110130764945</v>
      </c>
      <c r="M257" s="17"/>
      <c r="N257" s="17">
        <v>0.35035245441948198</v>
      </c>
      <c r="O257" s="17">
        <v>0.40615375826690803</v>
      </c>
      <c r="P257" s="17">
        <v>0.36145506091330598</v>
      </c>
      <c r="Q257" s="17">
        <v>0.37228956773425698</v>
      </c>
      <c r="R257" s="17">
        <v>0.31485474667859897</v>
      </c>
      <c r="S257" s="17">
        <v>0.37226680411554502</v>
      </c>
      <c r="T257" s="17">
        <v>0.39136314326571597</v>
      </c>
      <c r="U257" s="17">
        <v>0.43660175398366302</v>
      </c>
      <c r="V257" s="17">
        <v>0.37389799957733</v>
      </c>
      <c r="W257" s="17">
        <v>0.32323467223206098</v>
      </c>
      <c r="X257" s="17">
        <v>0.342592885467357</v>
      </c>
      <c r="Y257" s="17">
        <v>0.44237422710091401</v>
      </c>
      <c r="Z257" s="17"/>
      <c r="AA257" s="17">
        <v>0.424866399399348</v>
      </c>
      <c r="AB257" s="17">
        <v>0.39725107393590797</v>
      </c>
      <c r="AC257" s="17">
        <v>0.34574393428191103</v>
      </c>
      <c r="AD257" s="17">
        <v>0.30125243158373999</v>
      </c>
      <c r="AE257" s="17"/>
      <c r="AF257" s="17">
        <v>0.36518252456414702</v>
      </c>
      <c r="AG257" s="17">
        <v>0.37494487463660803</v>
      </c>
      <c r="AH257" s="17">
        <v>0.30559886902093097</v>
      </c>
      <c r="AI257" s="17">
        <v>0.40124480334970303</v>
      </c>
      <c r="AJ257" s="17">
        <v>0.39882337851497901</v>
      </c>
      <c r="AK257" s="17">
        <v>0.307002227986098</v>
      </c>
      <c r="AL257" s="17"/>
      <c r="AM257" s="17">
        <v>0.36262509194329501</v>
      </c>
      <c r="AN257" s="17">
        <v>0.376778397758054</v>
      </c>
      <c r="AO257" s="17">
        <v>0.397834063746698</v>
      </c>
      <c r="AP257" s="17">
        <v>0.106534572523487</v>
      </c>
      <c r="AQ257" s="17">
        <v>0.33286344861457301</v>
      </c>
      <c r="AR257" s="17"/>
      <c r="AS257" s="17">
        <v>0.355744809864457</v>
      </c>
      <c r="AT257" s="17">
        <v>0.375598317019535</v>
      </c>
      <c r="AU257" s="17">
        <v>0.37360368623945001</v>
      </c>
      <c r="AV257" s="17"/>
      <c r="AW257" s="17">
        <v>0.32243938851546899</v>
      </c>
      <c r="AX257" s="17">
        <v>0.40832367893180799</v>
      </c>
      <c r="AY257" s="17">
        <v>0.41670098743245299</v>
      </c>
      <c r="AZ257" s="17">
        <v>0.35741601185279298</v>
      </c>
      <c r="BA257" s="17">
        <v>0.296040501152179</v>
      </c>
      <c r="BB257" s="17"/>
      <c r="BC257" s="17">
        <v>0.36840869957137501</v>
      </c>
      <c r="BD257" s="17">
        <v>0.39936393549635502</v>
      </c>
      <c r="BE257" s="17" t="s">
        <v>101</v>
      </c>
      <c r="BF257" s="17">
        <v>0.30746860186161901</v>
      </c>
      <c r="BG257" s="17">
        <v>0.34885714728617701</v>
      </c>
      <c r="BH257" s="17">
        <v>0.36158529505998799</v>
      </c>
      <c r="BI257" s="17">
        <v>0.41466076470132301</v>
      </c>
      <c r="BJ257" s="17"/>
      <c r="BK257" s="17">
        <v>0.33381142101322098</v>
      </c>
      <c r="BL257" s="17">
        <v>0.32182060566509602</v>
      </c>
      <c r="BM257" s="17">
        <v>0.34930606538290898</v>
      </c>
      <c r="BN257" s="17">
        <v>0.44111674798331801</v>
      </c>
      <c r="BO257" s="17">
        <v>0.38807127825167698</v>
      </c>
      <c r="BP257" s="17">
        <v>0.41936369717593902</v>
      </c>
      <c r="BQ257" s="17">
        <v>0.36088381609707199</v>
      </c>
      <c r="BR257" s="17">
        <v>0.31138626928513902</v>
      </c>
      <c r="BS257" s="17"/>
      <c r="BT257" s="17">
        <v>0.39418636207811097</v>
      </c>
      <c r="BU257" s="17">
        <v>0.346930070216455</v>
      </c>
      <c r="BV257" s="17">
        <v>0.36497129004807</v>
      </c>
      <c r="BW257" s="17"/>
      <c r="BX257" s="17">
        <v>0.34339269744165601</v>
      </c>
      <c r="BY257" s="17">
        <v>0.40158387745580998</v>
      </c>
      <c r="BZ257" s="17"/>
      <c r="CA257" s="17">
        <v>0.25185681612230898</v>
      </c>
      <c r="CB257" s="17">
        <v>0.42507546584364098</v>
      </c>
      <c r="CC257" s="17">
        <v>0.415283789101284</v>
      </c>
      <c r="CD257" s="17">
        <v>0.36514629632912299</v>
      </c>
      <c r="CE257" s="17">
        <v>0.32398430866300398</v>
      </c>
    </row>
    <row r="258" spans="2:83" x14ac:dyDescent="0.35">
      <c r="B258" t="s">
        <v>206</v>
      </c>
      <c r="C258" s="17">
        <v>0.23095078874822</v>
      </c>
      <c r="D258" s="17">
        <v>0.235218039324431</v>
      </c>
      <c r="E258" s="17">
        <v>0.22650958992985701</v>
      </c>
      <c r="F258" s="17"/>
      <c r="G258" s="17">
        <v>0.15645283412446701</v>
      </c>
      <c r="H258" s="17">
        <v>0.16648405721686499</v>
      </c>
      <c r="I258" s="17">
        <v>0.18411699239374099</v>
      </c>
      <c r="J258" s="17">
        <v>0.28600714845036002</v>
      </c>
      <c r="K258" s="17">
        <v>0.27659225883594601</v>
      </c>
      <c r="L258" s="17">
        <v>0.29624293396332202</v>
      </c>
      <c r="M258" s="17"/>
      <c r="N258" s="17">
        <v>0.166694947453498</v>
      </c>
      <c r="O258" s="17">
        <v>0.259076639156753</v>
      </c>
      <c r="P258" s="17">
        <v>0.251344377180102</v>
      </c>
      <c r="Q258" s="17">
        <v>0.251364340631068</v>
      </c>
      <c r="R258" s="17">
        <v>0.238795393528453</v>
      </c>
      <c r="S258" s="17">
        <v>0.24609582599402299</v>
      </c>
      <c r="T258" s="17">
        <v>0.246335656314812</v>
      </c>
      <c r="U258" s="17">
        <v>0.173261275662275</v>
      </c>
      <c r="V258" s="17">
        <v>0.241814940494683</v>
      </c>
      <c r="W258" s="17">
        <v>0.25182422258430698</v>
      </c>
      <c r="X258" s="17">
        <v>0.228278887502703</v>
      </c>
      <c r="Y258" s="17">
        <v>0.16684993698518</v>
      </c>
      <c r="Z258" s="17"/>
      <c r="AA258" s="17">
        <v>0.1270391838039</v>
      </c>
      <c r="AB258" s="17">
        <v>0.25022301387454499</v>
      </c>
      <c r="AC258" s="17">
        <v>0.25973298912992299</v>
      </c>
      <c r="AD258" s="17">
        <v>0.29381453203984198</v>
      </c>
      <c r="AE258" s="17"/>
      <c r="AF258" s="17">
        <v>0.172574685561205</v>
      </c>
      <c r="AG258" s="17">
        <v>0.240014545624576</v>
      </c>
      <c r="AH258" s="17">
        <v>0.26593998193497198</v>
      </c>
      <c r="AI258" s="17">
        <v>0.287237089495538</v>
      </c>
      <c r="AJ258" s="17">
        <v>0.20300435780000001</v>
      </c>
      <c r="AK258" s="17">
        <v>0.209214732771973</v>
      </c>
      <c r="AL258" s="17"/>
      <c r="AM258" s="17">
        <v>0.25552013693783798</v>
      </c>
      <c r="AN258" s="17">
        <v>0.19498858740886399</v>
      </c>
      <c r="AO258" s="17">
        <v>0.195388771645157</v>
      </c>
      <c r="AP258" s="17">
        <v>0.32863772908650002</v>
      </c>
      <c r="AQ258" s="17">
        <v>0.27228963470425699</v>
      </c>
      <c r="AR258" s="17"/>
      <c r="AS258" s="17">
        <v>0.25730380922935397</v>
      </c>
      <c r="AT258" s="17">
        <v>0.18956679479456201</v>
      </c>
      <c r="AU258" s="17">
        <v>0.19419550331871499</v>
      </c>
      <c r="AV258" s="17"/>
      <c r="AW258" s="17">
        <v>0.32886876825264999</v>
      </c>
      <c r="AX258" s="17">
        <v>0.25366659982353301</v>
      </c>
      <c r="AY258" s="17">
        <v>0.14304072968030601</v>
      </c>
      <c r="AZ258" s="17">
        <v>0.11768147364559201</v>
      </c>
      <c r="BA258" s="17">
        <v>0.157320442441402</v>
      </c>
      <c r="BB258" s="17"/>
      <c r="BC258" s="17">
        <v>0.24292933596866501</v>
      </c>
      <c r="BD258" s="17">
        <v>0.195716083438539</v>
      </c>
      <c r="BE258" s="17" t="s">
        <v>101</v>
      </c>
      <c r="BF258" s="17">
        <v>0.23853542666677099</v>
      </c>
      <c r="BG258" s="17">
        <v>0.26999882556926502</v>
      </c>
      <c r="BH258" s="17">
        <v>0.24117993924024</v>
      </c>
      <c r="BI258" s="17">
        <v>0.120502690720775</v>
      </c>
      <c r="BJ258" s="17"/>
      <c r="BK258" s="17">
        <v>0.21985391538749399</v>
      </c>
      <c r="BL258" s="17">
        <v>0.27944918965835702</v>
      </c>
      <c r="BM258" s="17">
        <v>0.26991139272345099</v>
      </c>
      <c r="BN258" s="17">
        <v>0.21366724560827299</v>
      </c>
      <c r="BO258" s="17">
        <v>0.25114450653287101</v>
      </c>
      <c r="BP258" s="17">
        <v>0.164341499947641</v>
      </c>
      <c r="BQ258" s="17">
        <v>0.16901688412994001</v>
      </c>
      <c r="BR258" s="17">
        <v>9.18878446535559E-2</v>
      </c>
      <c r="BS258" s="17"/>
      <c r="BT258" s="17">
        <v>0.161068572305018</v>
      </c>
      <c r="BU258" s="17">
        <v>0.29212700415154702</v>
      </c>
      <c r="BV258" s="17">
        <v>0.244212878764271</v>
      </c>
      <c r="BW258" s="17"/>
      <c r="BX258" s="17">
        <v>0.19701898590948899</v>
      </c>
      <c r="BY258" s="17">
        <v>0.21384459237536599</v>
      </c>
      <c r="BZ258" s="17"/>
      <c r="CA258" s="17">
        <v>4.7248079700375097E-2</v>
      </c>
      <c r="CB258" s="17">
        <v>9.2888328433270398E-2</v>
      </c>
      <c r="CC258" s="17">
        <v>0.229843019381816</v>
      </c>
      <c r="CD258" s="17">
        <v>0.19807539449220499</v>
      </c>
      <c r="CE258" s="17">
        <v>0.32418732483502</v>
      </c>
    </row>
    <row r="259" spans="2:83" x14ac:dyDescent="0.35">
      <c r="B259" t="s">
        <v>207</v>
      </c>
      <c r="C259" s="17">
        <v>0.112147310907599</v>
      </c>
      <c r="D259" s="17">
        <v>0.15029780116455799</v>
      </c>
      <c r="E259" s="17">
        <v>7.3908556171600998E-2</v>
      </c>
      <c r="F259" s="17"/>
      <c r="G259" s="17">
        <v>9.2202754303581505E-2</v>
      </c>
      <c r="H259" s="17">
        <v>5.8856836258644803E-2</v>
      </c>
      <c r="I259" s="17">
        <v>7.5868935288227607E-2</v>
      </c>
      <c r="J259" s="17">
        <v>0.13024372777840099</v>
      </c>
      <c r="K259" s="17">
        <v>0.126235128033059</v>
      </c>
      <c r="L259" s="17">
        <v>0.174351056914547</v>
      </c>
      <c r="M259" s="17"/>
      <c r="N259" s="17">
        <v>7.2638406108506207E-2</v>
      </c>
      <c r="O259" s="17">
        <v>8.7536535312740804E-2</v>
      </c>
      <c r="P259" s="17">
        <v>0.12383435473859</v>
      </c>
      <c r="Q259" s="17">
        <v>0.14992275623213</v>
      </c>
      <c r="R259" s="17">
        <v>0.14497797611826799</v>
      </c>
      <c r="S259" s="17">
        <v>7.1568526413821706E-2</v>
      </c>
      <c r="T259" s="17">
        <v>9.0533319817007601E-2</v>
      </c>
      <c r="U259" s="17">
        <v>0.114499196563705</v>
      </c>
      <c r="V259" s="17">
        <v>0.11484484233598199</v>
      </c>
      <c r="W259" s="17">
        <v>0.19732265974308499</v>
      </c>
      <c r="X259" s="17">
        <v>0.14984176933261401</v>
      </c>
      <c r="Y259" s="17">
        <v>2.97729930067244E-2</v>
      </c>
      <c r="Z259" s="17"/>
      <c r="AA259" s="17">
        <v>4.5654224119266999E-2</v>
      </c>
      <c r="AB259" s="17">
        <v>6.6481357685414799E-2</v>
      </c>
      <c r="AC259" s="17">
        <v>0.123626949515273</v>
      </c>
      <c r="AD259" s="17">
        <v>0.2222099993544</v>
      </c>
      <c r="AE259" s="17"/>
      <c r="AF259" s="17">
        <v>6.5376978514162007E-2</v>
      </c>
      <c r="AG259" s="17">
        <v>0.113466521220232</v>
      </c>
      <c r="AH259" s="17">
        <v>0.121861556870417</v>
      </c>
      <c r="AI259" s="17">
        <v>0.12030458164777</v>
      </c>
      <c r="AJ259" s="17">
        <v>0.163056033278632</v>
      </c>
      <c r="AK259" s="17">
        <v>0.13256737756130399</v>
      </c>
      <c r="AL259" s="17"/>
      <c r="AM259" s="17">
        <v>0.12314205826107499</v>
      </c>
      <c r="AN259" s="17">
        <v>8.1256299876894603E-2</v>
      </c>
      <c r="AO259" s="17">
        <v>9.7682187301581902E-2</v>
      </c>
      <c r="AP259" s="17">
        <v>0.23836555478687199</v>
      </c>
      <c r="AQ259" s="17">
        <v>0.172809596157563</v>
      </c>
      <c r="AR259" s="17"/>
      <c r="AS259" s="17">
        <v>0.117132367266855</v>
      </c>
      <c r="AT259" s="17">
        <v>9.2312544315531694E-2</v>
      </c>
      <c r="AU259" s="17">
        <v>0.11334483904756899</v>
      </c>
      <c r="AV259" s="17"/>
      <c r="AW259" s="17">
        <v>0.215042426554724</v>
      </c>
      <c r="AX259" s="17">
        <v>8.0550601481576903E-2</v>
      </c>
      <c r="AY259" s="17">
        <v>3.8009547895237902E-2</v>
      </c>
      <c r="AZ259" s="17">
        <v>4.17198542972613E-2</v>
      </c>
      <c r="BA259" s="17">
        <v>1.5913993055647401E-2</v>
      </c>
      <c r="BB259" s="17"/>
      <c r="BC259" s="17">
        <v>0.115746061829697</v>
      </c>
      <c r="BD259" s="17">
        <v>8.8963838256923694E-2</v>
      </c>
      <c r="BE259" s="17" t="s">
        <v>101</v>
      </c>
      <c r="BF259" s="17">
        <v>0.20538091483388099</v>
      </c>
      <c r="BG259" s="17">
        <v>0.120487904174925</v>
      </c>
      <c r="BH259" s="17">
        <v>9.1515612744663993E-2</v>
      </c>
      <c r="BI259" s="17">
        <v>0.11003256726478799</v>
      </c>
      <c r="BJ259" s="17"/>
      <c r="BK259" s="17">
        <v>0.14644453040775701</v>
      </c>
      <c r="BL259" s="17">
        <v>0.18560814248092999</v>
      </c>
      <c r="BM259" s="17">
        <v>0.12685995592541199</v>
      </c>
      <c r="BN259" s="17">
        <v>0.105639842127922</v>
      </c>
      <c r="BO259" s="17">
        <v>3.8162009426707999E-2</v>
      </c>
      <c r="BP259" s="17">
        <v>6.7996909844812103E-2</v>
      </c>
      <c r="BQ259" s="17">
        <v>6.6238785841807299E-2</v>
      </c>
      <c r="BR259" s="17">
        <v>4.9845567544265501E-2</v>
      </c>
      <c r="BS259" s="17"/>
      <c r="BT259" s="17">
        <v>8.2961768777771894E-2</v>
      </c>
      <c r="BU259" s="17">
        <v>0.16416418792259599</v>
      </c>
      <c r="BV259" s="17">
        <v>0.10132526809416</v>
      </c>
      <c r="BW259" s="17"/>
      <c r="BX259" s="17">
        <v>8.1005083701568101E-2</v>
      </c>
      <c r="BY259" s="17">
        <v>0.10068520729910101</v>
      </c>
      <c r="BZ259" s="17"/>
      <c r="CA259" s="17">
        <v>6.5000620139120599E-2</v>
      </c>
      <c r="CB259" s="17">
        <v>4.6747697801667501E-2</v>
      </c>
      <c r="CC259" s="17">
        <v>6.1553783685794901E-2</v>
      </c>
      <c r="CD259" s="17">
        <v>0.11014996952153901</v>
      </c>
      <c r="CE259" s="17">
        <v>0.16368313501496601</v>
      </c>
    </row>
    <row r="260" spans="2:83" x14ac:dyDescent="0.35">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row>
    <row r="261" spans="2:83" x14ac:dyDescent="0.35">
      <c r="B261" s="6" t="s">
        <v>216</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row>
    <row r="262" spans="2:83" x14ac:dyDescent="0.35">
      <c r="B262" s="24" t="s">
        <v>103</v>
      </c>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row>
    <row r="263" spans="2:83" x14ac:dyDescent="0.35">
      <c r="B263" t="s">
        <v>204</v>
      </c>
      <c r="C263" s="17">
        <v>0.29974748553846298</v>
      </c>
      <c r="D263" s="17">
        <v>0.306428051623446</v>
      </c>
      <c r="E263" s="17">
        <v>0.295208725085433</v>
      </c>
      <c r="F263" s="17"/>
      <c r="G263" s="17">
        <v>0.27246638134998302</v>
      </c>
      <c r="H263" s="17">
        <v>0.32728953607676697</v>
      </c>
      <c r="I263" s="17">
        <v>0.34482931635469399</v>
      </c>
      <c r="J263" s="17">
        <v>0.31123413771327202</v>
      </c>
      <c r="K263" s="17">
        <v>0.23284175590176701</v>
      </c>
      <c r="L263" s="17">
        <v>0.29431012816037899</v>
      </c>
      <c r="M263" s="17"/>
      <c r="N263" s="17">
        <v>0.36881292792583797</v>
      </c>
      <c r="O263" s="17">
        <v>0.26436379865922299</v>
      </c>
      <c r="P263" s="17">
        <v>0.24468211697526401</v>
      </c>
      <c r="Q263" s="17">
        <v>0.204263488943704</v>
      </c>
      <c r="R263" s="17">
        <v>0.32051520295985397</v>
      </c>
      <c r="S263" s="17">
        <v>0.30020531492820202</v>
      </c>
      <c r="T263" s="17">
        <v>0.209633635272336</v>
      </c>
      <c r="U263" s="17">
        <v>0.29889072389875798</v>
      </c>
      <c r="V263" s="17">
        <v>0.29348852395534403</v>
      </c>
      <c r="W263" s="17">
        <v>0.422646599246428</v>
      </c>
      <c r="X263" s="17">
        <v>0.30549818788685201</v>
      </c>
      <c r="Y263" s="17">
        <v>0.40089041050226998</v>
      </c>
      <c r="Z263" s="17"/>
      <c r="AA263" s="17">
        <v>0.42234775598399898</v>
      </c>
      <c r="AB263" s="17">
        <v>0.283821653221699</v>
      </c>
      <c r="AC263" s="17">
        <v>0.28703456426470603</v>
      </c>
      <c r="AD263" s="17">
        <v>0.19752047166002801</v>
      </c>
      <c r="AE263" s="17"/>
      <c r="AF263" s="17">
        <v>0.36158381546634</v>
      </c>
      <c r="AG263" s="17">
        <v>0.28793557449405699</v>
      </c>
      <c r="AH263" s="17">
        <v>0.28943299260070399</v>
      </c>
      <c r="AI263" s="17">
        <v>0.215647622500551</v>
      </c>
      <c r="AJ263" s="17">
        <v>0.312274073989044</v>
      </c>
      <c r="AK263" s="17">
        <v>0.41314545989175799</v>
      </c>
      <c r="AL263" s="17"/>
      <c r="AM263" s="17">
        <v>0.29815956177150499</v>
      </c>
      <c r="AN263" s="17">
        <v>0.305447136609521</v>
      </c>
      <c r="AO263" s="17">
        <v>0.34566405857910998</v>
      </c>
      <c r="AP263" s="17">
        <v>0.477880344612654</v>
      </c>
      <c r="AQ263" s="17">
        <v>0.19155937635590101</v>
      </c>
      <c r="AR263" s="17"/>
      <c r="AS263" s="17">
        <v>0.30189744146986103</v>
      </c>
      <c r="AT263" s="17">
        <v>0.328206234304599</v>
      </c>
      <c r="AU263" s="17">
        <v>0.32088048979720601</v>
      </c>
      <c r="AV263" s="17"/>
      <c r="AW263" s="17">
        <v>0.15054895990818101</v>
      </c>
      <c r="AX263" s="17">
        <v>0.29357617543859299</v>
      </c>
      <c r="AY263" s="17">
        <v>0.39395247025456398</v>
      </c>
      <c r="AZ263" s="17">
        <v>0.46646281500930797</v>
      </c>
      <c r="BA263" s="17">
        <v>0.466971084675397</v>
      </c>
      <c r="BB263" s="17"/>
      <c r="BC263" s="17">
        <v>0.33392196611575697</v>
      </c>
      <c r="BD263" s="17">
        <v>0.34548068233629797</v>
      </c>
      <c r="BE263" s="17" t="s">
        <v>101</v>
      </c>
      <c r="BF263" s="17">
        <v>0.196016886876487</v>
      </c>
      <c r="BG263" s="17">
        <v>0.240091961516295</v>
      </c>
      <c r="BH263" s="17">
        <v>0.247725386539561</v>
      </c>
      <c r="BI263" s="17">
        <v>0.22512202910442</v>
      </c>
      <c r="BJ263" s="17"/>
      <c r="BK263" s="17">
        <v>0.27109309008752103</v>
      </c>
      <c r="BL263" s="17">
        <v>0.217256215515786</v>
      </c>
      <c r="BM263" s="17">
        <v>0.249089153359425</v>
      </c>
      <c r="BN263" s="17">
        <v>0.28091331460965902</v>
      </c>
      <c r="BO263" s="17">
        <v>0.33902421329879201</v>
      </c>
      <c r="BP263" s="17">
        <v>0.40261382155784498</v>
      </c>
      <c r="BQ263" s="17">
        <v>0.37750171756037998</v>
      </c>
      <c r="BR263" s="17">
        <v>0.489091013949502</v>
      </c>
      <c r="BS263" s="17"/>
      <c r="BT263" s="17">
        <v>0.38184297404765699</v>
      </c>
      <c r="BU263" s="17">
        <v>0.28206484831391498</v>
      </c>
      <c r="BV263" s="17">
        <v>0.248371895052723</v>
      </c>
      <c r="BW263" s="17"/>
      <c r="BX263" s="17">
        <v>0.36395807017501097</v>
      </c>
      <c r="BY263" s="17">
        <v>0.28748503429232503</v>
      </c>
      <c r="BZ263" s="17"/>
      <c r="CA263" s="17">
        <v>0.64875665905025204</v>
      </c>
      <c r="CB263" s="17">
        <v>0.42364147952215397</v>
      </c>
      <c r="CC263" s="17">
        <v>0.29523148025351398</v>
      </c>
      <c r="CD263" s="17">
        <v>0.32465060322466699</v>
      </c>
      <c r="CE263" s="17">
        <v>0.18213166610270001</v>
      </c>
    </row>
    <row r="264" spans="2:83" x14ac:dyDescent="0.35">
      <c r="B264" t="s">
        <v>205</v>
      </c>
      <c r="C264" s="17">
        <v>0.37945151750225298</v>
      </c>
      <c r="D264" s="17">
        <v>0.36878906278631901</v>
      </c>
      <c r="E264" s="17">
        <v>0.38899283701349702</v>
      </c>
      <c r="F264" s="17"/>
      <c r="G264" s="17">
        <v>0.3507145385996</v>
      </c>
      <c r="H264" s="17">
        <v>0.39487465923736997</v>
      </c>
      <c r="I264" s="17">
        <v>0.39627876798963302</v>
      </c>
      <c r="J264" s="17">
        <v>0.35723895103299802</v>
      </c>
      <c r="K264" s="17">
        <v>0.409427066298234</v>
      </c>
      <c r="L264" s="17">
        <v>0.37028730953393602</v>
      </c>
      <c r="M264" s="17"/>
      <c r="N264" s="17">
        <v>0.37483867438165702</v>
      </c>
      <c r="O264" s="17">
        <v>0.363481351221837</v>
      </c>
      <c r="P264" s="17">
        <v>0.35842833991872203</v>
      </c>
      <c r="Q264" s="17">
        <v>0.438707793592294</v>
      </c>
      <c r="R264" s="17">
        <v>0.28754748811381098</v>
      </c>
      <c r="S264" s="17">
        <v>0.359545638505263</v>
      </c>
      <c r="T264" s="17">
        <v>0.49630895509664402</v>
      </c>
      <c r="U264" s="17">
        <v>0.39530971117306701</v>
      </c>
      <c r="V264" s="17">
        <v>0.391436081576923</v>
      </c>
      <c r="W264" s="17">
        <v>0.33059676169049901</v>
      </c>
      <c r="X264" s="17">
        <v>0.37495275700031899</v>
      </c>
      <c r="Y264" s="17">
        <v>0.40058813764764001</v>
      </c>
      <c r="Z264" s="17"/>
      <c r="AA264" s="17">
        <v>0.374844877589952</v>
      </c>
      <c r="AB264" s="17">
        <v>0.42880677778440501</v>
      </c>
      <c r="AC264" s="17">
        <v>0.36014004057216298</v>
      </c>
      <c r="AD264" s="17">
        <v>0.34925401001435502</v>
      </c>
      <c r="AE264" s="17"/>
      <c r="AF264" s="17">
        <v>0.35969276391995703</v>
      </c>
      <c r="AG264" s="17">
        <v>0.37021111688806202</v>
      </c>
      <c r="AH264" s="17">
        <v>0.38393279678277797</v>
      </c>
      <c r="AI264" s="17">
        <v>0.42892791603899499</v>
      </c>
      <c r="AJ264" s="17">
        <v>0.38141516729288699</v>
      </c>
      <c r="AK264" s="17">
        <v>0.30950742344639498</v>
      </c>
      <c r="AL264" s="17"/>
      <c r="AM264" s="17">
        <v>0.40616620369777401</v>
      </c>
      <c r="AN264" s="17">
        <v>0.388441869776259</v>
      </c>
      <c r="AO264" s="17">
        <v>0.38250653637714199</v>
      </c>
      <c r="AP264" s="17">
        <v>0.24460602038762899</v>
      </c>
      <c r="AQ264" s="17">
        <v>0.33368376944614803</v>
      </c>
      <c r="AR264" s="17"/>
      <c r="AS264" s="17">
        <v>0.40218966699092801</v>
      </c>
      <c r="AT264" s="17">
        <v>0.38480758081091199</v>
      </c>
      <c r="AU264" s="17">
        <v>0.36791834042083998</v>
      </c>
      <c r="AV264" s="17"/>
      <c r="AW264" s="17">
        <v>0.38566064129264199</v>
      </c>
      <c r="AX264" s="17">
        <v>0.41583779296966999</v>
      </c>
      <c r="AY264" s="17">
        <v>0.38355991701416797</v>
      </c>
      <c r="AZ264" s="17">
        <v>0.33962330044300298</v>
      </c>
      <c r="BA264" s="17">
        <v>0.34072322350946699</v>
      </c>
      <c r="BB264" s="17"/>
      <c r="BC264" s="17">
        <v>0.37398764224910802</v>
      </c>
      <c r="BD264" s="17">
        <v>0.35504316110046003</v>
      </c>
      <c r="BE264" s="17" t="s">
        <v>101</v>
      </c>
      <c r="BF264" s="17">
        <v>0.36712418292219201</v>
      </c>
      <c r="BG264" s="17">
        <v>0.37024838992491199</v>
      </c>
      <c r="BH264" s="17">
        <v>0.43297574196334798</v>
      </c>
      <c r="BI264" s="17">
        <v>0.40385488431023803</v>
      </c>
      <c r="BJ264" s="17"/>
      <c r="BK264" s="17">
        <v>0.36005926378928199</v>
      </c>
      <c r="BL264" s="17">
        <v>0.35009879543521799</v>
      </c>
      <c r="BM264" s="17">
        <v>0.39199201824573399</v>
      </c>
      <c r="BN264" s="17">
        <v>0.403782145595105</v>
      </c>
      <c r="BO264" s="17">
        <v>0.43951368160154602</v>
      </c>
      <c r="BP264" s="17">
        <v>0.38047888389927098</v>
      </c>
      <c r="BQ264" s="17">
        <v>0.32184065987194499</v>
      </c>
      <c r="BR264" s="17">
        <v>0.338192503095115</v>
      </c>
      <c r="BS264" s="17"/>
      <c r="BT264" s="17">
        <v>0.39179445508145899</v>
      </c>
      <c r="BU264" s="17">
        <v>0.35914363049884701</v>
      </c>
      <c r="BV264" s="17">
        <v>0.385326875164892</v>
      </c>
      <c r="BW264" s="17"/>
      <c r="BX264" s="17">
        <v>0.36472866539118198</v>
      </c>
      <c r="BY264" s="17">
        <v>0.40154633125637301</v>
      </c>
      <c r="BZ264" s="17"/>
      <c r="CA264" s="17">
        <v>0.25872011829239899</v>
      </c>
      <c r="CB264" s="17">
        <v>0.37093909773484701</v>
      </c>
      <c r="CC264" s="17">
        <v>0.43529611002299401</v>
      </c>
      <c r="CD264" s="17">
        <v>0.39195251350278498</v>
      </c>
      <c r="CE264" s="17">
        <v>0.381852008576408</v>
      </c>
    </row>
    <row r="265" spans="2:83" x14ac:dyDescent="0.35">
      <c r="B265" t="s">
        <v>206</v>
      </c>
      <c r="C265" s="17">
        <v>0.22917588578049</v>
      </c>
      <c r="D265" s="17">
        <v>0.21487964952963601</v>
      </c>
      <c r="E265" s="17">
        <v>0.24320597384130799</v>
      </c>
      <c r="F265" s="17"/>
      <c r="G265" s="17">
        <v>0.26304474419250701</v>
      </c>
      <c r="H265" s="17">
        <v>0.18426278490839701</v>
      </c>
      <c r="I265" s="17">
        <v>0.189870930409269</v>
      </c>
      <c r="J265" s="17">
        <v>0.240272062456279</v>
      </c>
      <c r="K265" s="17">
        <v>0.28192405279388899</v>
      </c>
      <c r="L265" s="17">
        <v>0.230926735504147</v>
      </c>
      <c r="M265" s="17"/>
      <c r="N265" s="17">
        <v>0.18746181398376999</v>
      </c>
      <c r="O265" s="17">
        <v>0.26978692183122299</v>
      </c>
      <c r="P265" s="17">
        <v>0.293231954032108</v>
      </c>
      <c r="Q265" s="17">
        <v>0.24202843361718401</v>
      </c>
      <c r="R265" s="17">
        <v>0.247193131578475</v>
      </c>
      <c r="S265" s="17">
        <v>0.25122122840316402</v>
      </c>
      <c r="T265" s="17">
        <v>0.209159966968927</v>
      </c>
      <c r="U265" s="17">
        <v>0.25269535872568499</v>
      </c>
      <c r="V265" s="17">
        <v>0.211419885774176</v>
      </c>
      <c r="W265" s="17">
        <v>0.179432092665092</v>
      </c>
      <c r="X265" s="17">
        <v>0.239059477269357</v>
      </c>
      <c r="Y265" s="17">
        <v>0.14957886856758201</v>
      </c>
      <c r="Z265" s="17"/>
      <c r="AA265" s="17">
        <v>0.163856039599659</v>
      </c>
      <c r="AB265" s="17">
        <v>0.21751832058175</v>
      </c>
      <c r="AC265" s="17">
        <v>0.248345218628551</v>
      </c>
      <c r="AD265" s="17">
        <v>0.29267876363954998</v>
      </c>
      <c r="AE265" s="17"/>
      <c r="AF265" s="17">
        <v>0.211309552217508</v>
      </c>
      <c r="AG265" s="17">
        <v>0.23948981179828699</v>
      </c>
      <c r="AH265" s="17">
        <v>0.214133137485085</v>
      </c>
      <c r="AI265" s="17">
        <v>0.25862750666465201</v>
      </c>
      <c r="AJ265" s="17">
        <v>0.214011020899215</v>
      </c>
      <c r="AK265" s="17">
        <v>0.21904757336498001</v>
      </c>
      <c r="AL265" s="17"/>
      <c r="AM265" s="17">
        <v>0.21018242792839201</v>
      </c>
      <c r="AN265" s="17">
        <v>0.228472858359582</v>
      </c>
      <c r="AO265" s="17">
        <v>0.205963418379638</v>
      </c>
      <c r="AP265" s="17">
        <v>0.11659611634841301</v>
      </c>
      <c r="AQ265" s="17">
        <v>0.31593284215008699</v>
      </c>
      <c r="AR265" s="17"/>
      <c r="AS265" s="17">
        <v>0.22455752589950501</v>
      </c>
      <c r="AT265" s="17">
        <v>0.21683975204872399</v>
      </c>
      <c r="AU265" s="17">
        <v>0.24782615621443299</v>
      </c>
      <c r="AV265" s="17"/>
      <c r="AW265" s="17">
        <v>0.30677814070923698</v>
      </c>
      <c r="AX265" s="17">
        <v>0.22313631131366601</v>
      </c>
      <c r="AY265" s="17">
        <v>0.17244124470182201</v>
      </c>
      <c r="AZ265" s="17">
        <v>0.16871103734432899</v>
      </c>
      <c r="BA265" s="17">
        <v>0.11499910809578701</v>
      </c>
      <c r="BB265" s="17"/>
      <c r="BC265" s="17">
        <v>0.21627799401883299</v>
      </c>
      <c r="BD265" s="17">
        <v>0.226179735401381</v>
      </c>
      <c r="BE265" s="17" t="s">
        <v>101</v>
      </c>
      <c r="BF265" s="17">
        <v>0.26673167436304701</v>
      </c>
      <c r="BG265" s="17">
        <v>0.25062778033604499</v>
      </c>
      <c r="BH265" s="17">
        <v>0.225277389982106</v>
      </c>
      <c r="BI265" s="17">
        <v>0.26121537356868102</v>
      </c>
      <c r="BJ265" s="17"/>
      <c r="BK265" s="17">
        <v>0.23073097032867501</v>
      </c>
      <c r="BL265" s="17">
        <v>0.29547596597977399</v>
      </c>
      <c r="BM265" s="17">
        <v>0.25408762222106501</v>
      </c>
      <c r="BN265" s="17">
        <v>0.23227823717041399</v>
      </c>
      <c r="BO265" s="17">
        <v>0.195543612093244</v>
      </c>
      <c r="BP265" s="17">
        <v>0.16969477804126201</v>
      </c>
      <c r="BQ265" s="17">
        <v>0.24414983244125901</v>
      </c>
      <c r="BR265" s="17">
        <v>0.13795319779575901</v>
      </c>
      <c r="BS265" s="17"/>
      <c r="BT265" s="17">
        <v>0.15984394006757099</v>
      </c>
      <c r="BU265" s="17">
        <v>0.25670550989725299</v>
      </c>
      <c r="BV265" s="17">
        <v>0.26191581770232902</v>
      </c>
      <c r="BW265" s="17"/>
      <c r="BX265" s="17">
        <v>0.19676552456472901</v>
      </c>
      <c r="BY265" s="17">
        <v>0.224024079012931</v>
      </c>
      <c r="BZ265" s="17"/>
      <c r="CA265" s="17">
        <v>8.2779173517884996E-2</v>
      </c>
      <c r="CB265" s="17">
        <v>0.16967773094074401</v>
      </c>
      <c r="CC265" s="17">
        <v>0.19898223586753999</v>
      </c>
      <c r="CD265" s="17">
        <v>0.209038248604002</v>
      </c>
      <c r="CE265" s="17">
        <v>0.28925895899076198</v>
      </c>
    </row>
    <row r="266" spans="2:83" x14ac:dyDescent="0.35">
      <c r="B266" t="s">
        <v>207</v>
      </c>
      <c r="C266" s="17">
        <v>9.16251111787941E-2</v>
      </c>
      <c r="D266" s="17">
        <v>0.109903236060599</v>
      </c>
      <c r="E266" s="17">
        <v>7.2592464059762205E-2</v>
      </c>
      <c r="F266" s="17"/>
      <c r="G266" s="17">
        <v>0.11377433585791</v>
      </c>
      <c r="H266" s="17">
        <v>9.3573019777466293E-2</v>
      </c>
      <c r="I266" s="17">
        <v>6.9020985246403904E-2</v>
      </c>
      <c r="J266" s="17">
        <v>9.1254848797450994E-2</v>
      </c>
      <c r="K266" s="17">
        <v>7.5807125006110504E-2</v>
      </c>
      <c r="L266" s="17">
        <v>0.104475826801538</v>
      </c>
      <c r="M266" s="17"/>
      <c r="N266" s="17">
        <v>6.8886583708734905E-2</v>
      </c>
      <c r="O266" s="17">
        <v>0.102367928287717</v>
      </c>
      <c r="P266" s="17">
        <v>0.103657589073907</v>
      </c>
      <c r="Q266" s="17">
        <v>0.115000283846817</v>
      </c>
      <c r="R266" s="17">
        <v>0.14474417734785999</v>
      </c>
      <c r="S266" s="17">
        <v>8.90278181633712E-2</v>
      </c>
      <c r="T266" s="17">
        <v>8.4897442662092898E-2</v>
      </c>
      <c r="U266" s="17">
        <v>5.3104206202489401E-2</v>
      </c>
      <c r="V266" s="17">
        <v>0.103655508693558</v>
      </c>
      <c r="W266" s="17">
        <v>6.73245463979813E-2</v>
      </c>
      <c r="X266" s="17">
        <v>8.0489577843471702E-2</v>
      </c>
      <c r="Y266" s="17">
        <v>4.89425832825078E-2</v>
      </c>
      <c r="Z266" s="17"/>
      <c r="AA266" s="17">
        <v>3.8951326826389798E-2</v>
      </c>
      <c r="AB266" s="17">
        <v>6.9853248412146005E-2</v>
      </c>
      <c r="AC266" s="17">
        <v>0.104480176534579</v>
      </c>
      <c r="AD266" s="17">
        <v>0.16054675468606799</v>
      </c>
      <c r="AE266" s="17"/>
      <c r="AF266" s="17">
        <v>6.7413868396194607E-2</v>
      </c>
      <c r="AG266" s="17">
        <v>0.102363496819594</v>
      </c>
      <c r="AH266" s="17">
        <v>0.112501073131432</v>
      </c>
      <c r="AI266" s="17">
        <v>9.6796954795801998E-2</v>
      </c>
      <c r="AJ266" s="17">
        <v>9.22997378188532E-2</v>
      </c>
      <c r="AK266" s="17">
        <v>5.8299543296866797E-2</v>
      </c>
      <c r="AL266" s="17"/>
      <c r="AM266" s="17">
        <v>8.5491806602328801E-2</v>
      </c>
      <c r="AN266" s="17">
        <v>7.7638135254637405E-2</v>
      </c>
      <c r="AO266" s="17">
        <v>6.5865986664109796E-2</v>
      </c>
      <c r="AP266" s="17">
        <v>0.16091751865130399</v>
      </c>
      <c r="AQ266" s="17">
        <v>0.158824012047865</v>
      </c>
      <c r="AR266" s="17"/>
      <c r="AS266" s="17">
        <v>7.1355365639705598E-2</v>
      </c>
      <c r="AT266" s="17">
        <v>7.0146432835765105E-2</v>
      </c>
      <c r="AU266" s="17">
        <v>6.3375013567520205E-2</v>
      </c>
      <c r="AV266" s="17"/>
      <c r="AW266" s="17">
        <v>0.15701225808993999</v>
      </c>
      <c r="AX266" s="17">
        <v>6.7449720278071001E-2</v>
      </c>
      <c r="AY266" s="17">
        <v>5.0046368029447202E-2</v>
      </c>
      <c r="AZ266" s="17">
        <v>2.5202847203360301E-2</v>
      </c>
      <c r="BA266" s="17">
        <v>7.7306583719348496E-2</v>
      </c>
      <c r="BB266" s="17"/>
      <c r="BC266" s="17">
        <v>7.5812397616301999E-2</v>
      </c>
      <c r="BD266" s="17">
        <v>7.3296421161861899E-2</v>
      </c>
      <c r="BE266" s="17" t="s">
        <v>101</v>
      </c>
      <c r="BF266" s="17">
        <v>0.17012725583827501</v>
      </c>
      <c r="BG266" s="17">
        <v>0.13903186822274799</v>
      </c>
      <c r="BH266" s="17">
        <v>9.4021481514984503E-2</v>
      </c>
      <c r="BI266" s="17">
        <v>0.10980771301666099</v>
      </c>
      <c r="BJ266" s="17"/>
      <c r="BK266" s="17">
        <v>0.138116675794521</v>
      </c>
      <c r="BL266" s="17">
        <v>0.13716902306922199</v>
      </c>
      <c r="BM266" s="17">
        <v>0.104831206173776</v>
      </c>
      <c r="BN266" s="17">
        <v>8.3026302624821802E-2</v>
      </c>
      <c r="BO266" s="17">
        <v>2.5918493006417801E-2</v>
      </c>
      <c r="BP266" s="17">
        <v>4.7212516501622198E-2</v>
      </c>
      <c r="BQ266" s="17">
        <v>5.6507790126416303E-2</v>
      </c>
      <c r="BR266" s="17">
        <v>3.4763285159624298E-2</v>
      </c>
      <c r="BS266" s="17"/>
      <c r="BT266" s="17">
        <v>6.6518630803313897E-2</v>
      </c>
      <c r="BU266" s="17">
        <v>0.102086011289985</v>
      </c>
      <c r="BV266" s="17">
        <v>0.104385412080057</v>
      </c>
      <c r="BW266" s="17"/>
      <c r="BX266" s="17">
        <v>7.4547739869078394E-2</v>
      </c>
      <c r="BY266" s="17">
        <v>8.6944555438370999E-2</v>
      </c>
      <c r="BZ266" s="17"/>
      <c r="CA266" s="17">
        <v>9.7440491394638201E-3</v>
      </c>
      <c r="CB266" s="17">
        <v>3.5741691802254998E-2</v>
      </c>
      <c r="CC266" s="17">
        <v>7.0490173855951702E-2</v>
      </c>
      <c r="CD266" s="17">
        <v>7.4358634668545795E-2</v>
      </c>
      <c r="CE266" s="17">
        <v>0.14675736633013001</v>
      </c>
    </row>
    <row r="267" spans="2:83" x14ac:dyDescent="0.35">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row>
    <row r="268" spans="2:83" x14ac:dyDescent="0.35">
      <c r="B268" s="6" t="s">
        <v>217</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row>
    <row r="269" spans="2:83" x14ac:dyDescent="0.35">
      <c r="B269" s="24" t="s">
        <v>103</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row>
    <row r="270" spans="2:83" x14ac:dyDescent="0.35">
      <c r="B270" t="s">
        <v>204</v>
      </c>
      <c r="C270" s="17">
        <v>0.31076972512836898</v>
      </c>
      <c r="D270" s="17">
        <v>0.307091800307153</v>
      </c>
      <c r="E270" s="17">
        <v>0.31556094893787001</v>
      </c>
      <c r="F270" s="17"/>
      <c r="G270" s="17">
        <v>0.325979477100592</v>
      </c>
      <c r="H270" s="17">
        <v>0.413474724989084</v>
      </c>
      <c r="I270" s="17">
        <v>0.36766714874571399</v>
      </c>
      <c r="J270" s="17">
        <v>0.26259038350414299</v>
      </c>
      <c r="K270" s="17">
        <v>0.24395784879402299</v>
      </c>
      <c r="L270" s="17">
        <v>0.25420668915156702</v>
      </c>
      <c r="M270" s="17"/>
      <c r="N270" s="17">
        <v>0.41361240993043602</v>
      </c>
      <c r="O270" s="17">
        <v>0.27593599154867798</v>
      </c>
      <c r="P270" s="17">
        <v>0.23237736416742</v>
      </c>
      <c r="Q270" s="17">
        <v>0.229091112554935</v>
      </c>
      <c r="R270" s="17">
        <v>0.25766743974846101</v>
      </c>
      <c r="S270" s="17">
        <v>0.280533003726399</v>
      </c>
      <c r="T270" s="17">
        <v>0.30128896624839002</v>
      </c>
      <c r="U270" s="17">
        <v>0.25941935799329202</v>
      </c>
      <c r="V270" s="17">
        <v>0.34490911005076602</v>
      </c>
      <c r="W270" s="17">
        <v>0.358279762654312</v>
      </c>
      <c r="X270" s="17">
        <v>0.38145249410597598</v>
      </c>
      <c r="Y270" s="17">
        <v>0.35815441824337202</v>
      </c>
      <c r="Z270" s="17"/>
      <c r="AA270" s="17">
        <v>0.405864782791792</v>
      </c>
      <c r="AB270" s="17">
        <v>0.293851129746863</v>
      </c>
      <c r="AC270" s="17">
        <v>0.30870439245393999</v>
      </c>
      <c r="AD270" s="17">
        <v>0.22780239703265001</v>
      </c>
      <c r="AE270" s="17"/>
      <c r="AF270" s="17">
        <v>0.425965070405316</v>
      </c>
      <c r="AG270" s="17">
        <v>0.282993685793473</v>
      </c>
      <c r="AH270" s="17">
        <v>0.29153218174539702</v>
      </c>
      <c r="AI270" s="17">
        <v>0.26156111377707297</v>
      </c>
      <c r="AJ270" s="17">
        <v>0.246255459348619</v>
      </c>
      <c r="AK270" s="17">
        <v>0.35337534287434402</v>
      </c>
      <c r="AL270" s="17"/>
      <c r="AM270" s="17">
        <v>0.29468056093344702</v>
      </c>
      <c r="AN270" s="17">
        <v>0.32793859531382002</v>
      </c>
      <c r="AO270" s="17">
        <v>0.29652395792937097</v>
      </c>
      <c r="AP270" s="17">
        <v>0.269954056806262</v>
      </c>
      <c r="AQ270" s="17">
        <v>0.27197864156583001</v>
      </c>
      <c r="AR270" s="17"/>
      <c r="AS270" s="17">
        <v>0.27671568630283999</v>
      </c>
      <c r="AT270" s="17">
        <v>0.35813698711262398</v>
      </c>
      <c r="AU270" s="17">
        <v>0.28459870351222399</v>
      </c>
      <c r="AV270" s="17"/>
      <c r="AW270" s="17">
        <v>0.19238564650498399</v>
      </c>
      <c r="AX270" s="17">
        <v>0.295218180018885</v>
      </c>
      <c r="AY270" s="17">
        <v>0.37647755329147597</v>
      </c>
      <c r="AZ270" s="17">
        <v>0.49594802222858703</v>
      </c>
      <c r="BA270" s="17">
        <v>0.458635396363195</v>
      </c>
      <c r="BB270" s="17"/>
      <c r="BC270" s="17">
        <v>0.297767966873909</v>
      </c>
      <c r="BD270" s="17">
        <v>0.328108199606374</v>
      </c>
      <c r="BE270" s="17" t="s">
        <v>101</v>
      </c>
      <c r="BF270" s="17">
        <v>0.28568918783069502</v>
      </c>
      <c r="BG270" s="17">
        <v>0.30269689956631801</v>
      </c>
      <c r="BH270" s="17">
        <v>0.329683126823553</v>
      </c>
      <c r="BI270" s="17">
        <v>0.32999579291111503</v>
      </c>
      <c r="BJ270" s="17"/>
      <c r="BK270" s="17">
        <v>0.30696851725072499</v>
      </c>
      <c r="BL270" s="17">
        <v>0.24710261345832299</v>
      </c>
      <c r="BM270" s="17">
        <v>0.25734838187119202</v>
      </c>
      <c r="BN270" s="17">
        <v>0.31674439822686101</v>
      </c>
      <c r="BO270" s="17">
        <v>0.33502211418343802</v>
      </c>
      <c r="BP270" s="17">
        <v>0.36494104127090798</v>
      </c>
      <c r="BQ270" s="17">
        <v>0.33400106809836699</v>
      </c>
      <c r="BR270" s="17">
        <v>0.53409622988115601</v>
      </c>
      <c r="BS270" s="17"/>
      <c r="BT270" s="17">
        <v>0.40227649509229402</v>
      </c>
      <c r="BU270" s="17">
        <v>0.24158653524996801</v>
      </c>
      <c r="BV270" s="17">
        <v>0.28341494090670399</v>
      </c>
      <c r="BW270" s="17"/>
      <c r="BX270" s="17">
        <v>0.40320332443797102</v>
      </c>
      <c r="BY270" s="17">
        <v>0.300477033424981</v>
      </c>
      <c r="BZ270" s="17"/>
      <c r="CA270" s="17">
        <v>0.69577075385165799</v>
      </c>
      <c r="CB270" s="17">
        <v>0.43884527349705699</v>
      </c>
      <c r="CC270" s="17">
        <v>0.30017738611114902</v>
      </c>
      <c r="CD270" s="17">
        <v>0.31475974113829502</v>
      </c>
      <c r="CE270" s="17">
        <v>0.22836578046949099</v>
      </c>
    </row>
    <row r="271" spans="2:83" x14ac:dyDescent="0.35">
      <c r="B271" t="s">
        <v>205</v>
      </c>
      <c r="C271" s="17">
        <v>0.40875085635233599</v>
      </c>
      <c r="D271" s="17">
        <v>0.40839602731743102</v>
      </c>
      <c r="E271" s="17">
        <v>0.40849576343292998</v>
      </c>
      <c r="F271" s="17"/>
      <c r="G271" s="17">
        <v>0.42064128394258998</v>
      </c>
      <c r="H271" s="17">
        <v>0.36329019669245999</v>
      </c>
      <c r="I271" s="17">
        <v>0.40146642623433298</v>
      </c>
      <c r="J271" s="17">
        <v>0.41636030043703798</v>
      </c>
      <c r="K271" s="17">
        <v>0.45423220969919498</v>
      </c>
      <c r="L271" s="17">
        <v>0.40730526022472202</v>
      </c>
      <c r="M271" s="17"/>
      <c r="N271" s="17">
        <v>0.36371102145075501</v>
      </c>
      <c r="O271" s="17">
        <v>0.42607646534811</v>
      </c>
      <c r="P271" s="17">
        <v>0.41975855302158799</v>
      </c>
      <c r="Q271" s="17">
        <v>0.47399766008208699</v>
      </c>
      <c r="R271" s="17">
        <v>0.38241011673656899</v>
      </c>
      <c r="S271" s="17">
        <v>0.39735544970377301</v>
      </c>
      <c r="T271" s="17">
        <v>0.47606482540501799</v>
      </c>
      <c r="U271" s="17">
        <v>0.49736232646900203</v>
      </c>
      <c r="V271" s="17">
        <v>0.38342409025697799</v>
      </c>
      <c r="W271" s="17">
        <v>0.39025746293180202</v>
      </c>
      <c r="X271" s="17">
        <v>0.33431439332947899</v>
      </c>
      <c r="Y271" s="17">
        <v>0.39024887538660202</v>
      </c>
      <c r="Z271" s="17"/>
      <c r="AA271" s="17">
        <v>0.38988505041624</v>
      </c>
      <c r="AB271" s="17">
        <v>0.42695765631829302</v>
      </c>
      <c r="AC271" s="17">
        <v>0.42121277090862302</v>
      </c>
      <c r="AD271" s="17">
        <v>0.39859582414008299</v>
      </c>
      <c r="AE271" s="17"/>
      <c r="AF271" s="17">
        <v>0.37134790434274301</v>
      </c>
      <c r="AG271" s="17">
        <v>0.42056791396236798</v>
      </c>
      <c r="AH271" s="17">
        <v>0.382561147741455</v>
      </c>
      <c r="AI271" s="17">
        <v>0.44240554739357502</v>
      </c>
      <c r="AJ271" s="17">
        <v>0.440404967515167</v>
      </c>
      <c r="AK271" s="17">
        <v>0.36670237285380203</v>
      </c>
      <c r="AL271" s="17"/>
      <c r="AM271" s="17">
        <v>0.40989073718934699</v>
      </c>
      <c r="AN271" s="17">
        <v>0.42207071291832399</v>
      </c>
      <c r="AO271" s="17">
        <v>0.42462473878599599</v>
      </c>
      <c r="AP271" s="17">
        <v>0.55066168259800197</v>
      </c>
      <c r="AQ271" s="17">
        <v>0.37367808902295302</v>
      </c>
      <c r="AR271" s="17"/>
      <c r="AS271" s="17">
        <v>0.41946972621371498</v>
      </c>
      <c r="AT271" s="17">
        <v>0.41341304647370097</v>
      </c>
      <c r="AU271" s="17">
        <v>0.42960548842636598</v>
      </c>
      <c r="AV271" s="17"/>
      <c r="AW271" s="17">
        <v>0.43874571002276702</v>
      </c>
      <c r="AX271" s="17">
        <v>0.45272357270977898</v>
      </c>
      <c r="AY271" s="17">
        <v>0.39635186567890401</v>
      </c>
      <c r="AZ271" s="17">
        <v>0.318941695710102</v>
      </c>
      <c r="BA271" s="17">
        <v>0.297127126391383</v>
      </c>
      <c r="BB271" s="17"/>
      <c r="BC271" s="17">
        <v>0.41137742316956799</v>
      </c>
      <c r="BD271" s="17">
        <v>0.42101058598921598</v>
      </c>
      <c r="BE271" s="17" t="s">
        <v>101</v>
      </c>
      <c r="BF271" s="17">
        <v>0.42355674150605899</v>
      </c>
      <c r="BG271" s="17">
        <v>0.37086503209723298</v>
      </c>
      <c r="BH271" s="17">
        <v>0.41033609286530898</v>
      </c>
      <c r="BI271" s="17">
        <v>0.34257324664454297</v>
      </c>
      <c r="BJ271" s="17"/>
      <c r="BK271" s="17">
        <v>0.42403224641680498</v>
      </c>
      <c r="BL271" s="17">
        <v>0.40560953783673798</v>
      </c>
      <c r="BM271" s="17">
        <v>0.41528854167749302</v>
      </c>
      <c r="BN271" s="17">
        <v>0.41529725522174199</v>
      </c>
      <c r="BO271" s="17">
        <v>0.41534707398076798</v>
      </c>
      <c r="BP271" s="17">
        <v>0.44030656068354102</v>
      </c>
      <c r="BQ271" s="17">
        <v>0.40729770831374101</v>
      </c>
      <c r="BR271" s="17">
        <v>0.29230369272332202</v>
      </c>
      <c r="BS271" s="17"/>
      <c r="BT271" s="17">
        <v>0.39506449526187798</v>
      </c>
      <c r="BU271" s="17">
        <v>0.41468654229850799</v>
      </c>
      <c r="BV271" s="17">
        <v>0.417198601369832</v>
      </c>
      <c r="BW271" s="17"/>
      <c r="BX271" s="17">
        <v>0.36210903099589498</v>
      </c>
      <c r="BY271" s="17">
        <v>0.44464907441410401</v>
      </c>
      <c r="BZ271" s="17"/>
      <c r="CA271" s="17">
        <v>0.20210048029853001</v>
      </c>
      <c r="CB271" s="17">
        <v>0.376671081491809</v>
      </c>
      <c r="CC271" s="17">
        <v>0.44174556413890298</v>
      </c>
      <c r="CD271" s="17">
        <v>0.47919962424301898</v>
      </c>
      <c r="CE271" s="17">
        <v>0.42352726910863903</v>
      </c>
    </row>
    <row r="272" spans="2:83" x14ac:dyDescent="0.35">
      <c r="B272" t="s">
        <v>206</v>
      </c>
      <c r="C272" s="17">
        <v>0.21442235729463399</v>
      </c>
      <c r="D272" s="17">
        <v>0.20453038523583</v>
      </c>
      <c r="E272" s="17">
        <v>0.224898527150237</v>
      </c>
      <c r="F272" s="17"/>
      <c r="G272" s="17">
        <v>0.19758649594790101</v>
      </c>
      <c r="H272" s="17">
        <v>0.152012002875619</v>
      </c>
      <c r="I272" s="17">
        <v>0.17003872638111101</v>
      </c>
      <c r="J272" s="17">
        <v>0.25524822755540999</v>
      </c>
      <c r="K272" s="17">
        <v>0.23810318433462099</v>
      </c>
      <c r="L272" s="17">
        <v>0.26378599831495098</v>
      </c>
      <c r="M272" s="17"/>
      <c r="N272" s="17">
        <v>0.156530773408808</v>
      </c>
      <c r="O272" s="17">
        <v>0.21428461876462301</v>
      </c>
      <c r="P272" s="17">
        <v>0.27463695066208998</v>
      </c>
      <c r="Q272" s="17">
        <v>0.22598287243943799</v>
      </c>
      <c r="R272" s="17">
        <v>0.25189802808419298</v>
      </c>
      <c r="S272" s="17">
        <v>0.26055425398732401</v>
      </c>
      <c r="T272" s="17">
        <v>0.15352628745312899</v>
      </c>
      <c r="U272" s="17">
        <v>0.191326614351818</v>
      </c>
      <c r="V272" s="17">
        <v>0.20654234511906</v>
      </c>
      <c r="W272" s="17">
        <v>0.21442123478463301</v>
      </c>
      <c r="X272" s="17">
        <v>0.25549247577372802</v>
      </c>
      <c r="Y272" s="17">
        <v>0.217540619590881</v>
      </c>
      <c r="Z272" s="17"/>
      <c r="AA272" s="17">
        <v>0.14967691871941699</v>
      </c>
      <c r="AB272" s="17">
        <v>0.21682097869433001</v>
      </c>
      <c r="AC272" s="17">
        <v>0.20873658787372801</v>
      </c>
      <c r="AD272" s="17">
        <v>0.28663802986394898</v>
      </c>
      <c r="AE272" s="17"/>
      <c r="AF272" s="17">
        <v>0.14857046997776099</v>
      </c>
      <c r="AG272" s="17">
        <v>0.221602284418567</v>
      </c>
      <c r="AH272" s="17">
        <v>0.24005474347752501</v>
      </c>
      <c r="AI272" s="17">
        <v>0.239827830272835</v>
      </c>
      <c r="AJ272" s="17">
        <v>0.245248556119598</v>
      </c>
      <c r="AK272" s="17">
        <v>0.233232855043081</v>
      </c>
      <c r="AL272" s="17"/>
      <c r="AM272" s="17">
        <v>0.219738117304871</v>
      </c>
      <c r="AN272" s="17">
        <v>0.19444409289484299</v>
      </c>
      <c r="AO272" s="17">
        <v>0.20372855529561901</v>
      </c>
      <c r="AP272" s="17">
        <v>0.141957487341417</v>
      </c>
      <c r="AQ272" s="17">
        <v>0.270958597316873</v>
      </c>
      <c r="AR272" s="17"/>
      <c r="AS272" s="17">
        <v>0.23717159963654899</v>
      </c>
      <c r="AT272" s="17">
        <v>0.173036659929034</v>
      </c>
      <c r="AU272" s="17">
        <v>0.226371164731415</v>
      </c>
      <c r="AV272" s="17"/>
      <c r="AW272" s="17">
        <v>0.28471868518797</v>
      </c>
      <c r="AX272" s="17">
        <v>0.20101999100214099</v>
      </c>
      <c r="AY272" s="17">
        <v>0.171361059004045</v>
      </c>
      <c r="AZ272" s="17">
        <v>0.14568425630391499</v>
      </c>
      <c r="BA272" s="17">
        <v>0.17348321335572101</v>
      </c>
      <c r="BB272" s="17"/>
      <c r="BC272" s="17">
        <v>0.230260021410638</v>
      </c>
      <c r="BD272" s="17">
        <v>0.19616525137607099</v>
      </c>
      <c r="BE272" s="17" t="s">
        <v>101</v>
      </c>
      <c r="BF272" s="17">
        <v>0.208019642136854</v>
      </c>
      <c r="BG272" s="17">
        <v>0.241480168223558</v>
      </c>
      <c r="BH272" s="17">
        <v>0.18795576272782399</v>
      </c>
      <c r="BI272" s="17">
        <v>0.25204822141189198</v>
      </c>
      <c r="BJ272" s="17"/>
      <c r="BK272" s="17">
        <v>0.18534069875074799</v>
      </c>
      <c r="BL272" s="17">
        <v>0.25620442009822098</v>
      </c>
      <c r="BM272" s="17">
        <v>0.26932506264100298</v>
      </c>
      <c r="BN272" s="17">
        <v>0.20138742627357301</v>
      </c>
      <c r="BO272" s="17">
        <v>0.221196830288101</v>
      </c>
      <c r="BP272" s="17">
        <v>0.138768614096932</v>
      </c>
      <c r="BQ272" s="17">
        <v>0.200489012341071</v>
      </c>
      <c r="BR272" s="17">
        <v>0.113870276194142</v>
      </c>
      <c r="BS272" s="17"/>
      <c r="BT272" s="17">
        <v>0.15234111364479999</v>
      </c>
      <c r="BU272" s="17">
        <v>0.26820282939297702</v>
      </c>
      <c r="BV272" s="17">
        <v>0.22713353730781799</v>
      </c>
      <c r="BW272" s="17"/>
      <c r="BX272" s="17">
        <v>0.178813993562594</v>
      </c>
      <c r="BY272" s="17">
        <v>0.19427588602377099</v>
      </c>
      <c r="BZ272" s="17"/>
      <c r="CA272" s="17">
        <v>6.1192925705189603E-2</v>
      </c>
      <c r="CB272" s="17">
        <v>0.13848614901190001</v>
      </c>
      <c r="CC272" s="17">
        <v>0.19354020110040501</v>
      </c>
      <c r="CD272" s="17">
        <v>0.15129308231484201</v>
      </c>
      <c r="CE272" s="17">
        <v>0.28238922554514401</v>
      </c>
    </row>
    <row r="273" spans="2:83" x14ac:dyDescent="0.35">
      <c r="B273" t="s">
        <v>207</v>
      </c>
      <c r="C273" s="17">
        <v>6.6057061224660402E-2</v>
      </c>
      <c r="D273" s="17">
        <v>7.9981787139585994E-2</v>
      </c>
      <c r="E273" s="17">
        <v>5.1044760478962101E-2</v>
      </c>
      <c r="F273" s="17"/>
      <c r="G273" s="17">
        <v>5.5792743008916103E-2</v>
      </c>
      <c r="H273" s="17">
        <v>7.1223075442837902E-2</v>
      </c>
      <c r="I273" s="17">
        <v>6.0827698638841902E-2</v>
      </c>
      <c r="J273" s="17">
        <v>6.5801088503408101E-2</v>
      </c>
      <c r="K273" s="17">
        <v>6.3706757172161496E-2</v>
      </c>
      <c r="L273" s="17">
        <v>7.47020523087608E-2</v>
      </c>
      <c r="M273" s="17"/>
      <c r="N273" s="17">
        <v>6.6145795210001496E-2</v>
      </c>
      <c r="O273" s="17">
        <v>8.3702924338589405E-2</v>
      </c>
      <c r="P273" s="17">
        <v>7.3227132148901294E-2</v>
      </c>
      <c r="Q273" s="17">
        <v>7.0928354923539702E-2</v>
      </c>
      <c r="R273" s="17">
        <v>0.108024415430777</v>
      </c>
      <c r="S273" s="17">
        <v>6.1557292582504003E-2</v>
      </c>
      <c r="T273" s="17">
        <v>6.9119920893463499E-2</v>
      </c>
      <c r="U273" s="17">
        <v>5.1891701185887297E-2</v>
      </c>
      <c r="V273" s="17">
        <v>6.51244545731966E-2</v>
      </c>
      <c r="W273" s="17">
        <v>3.7041539629252197E-2</v>
      </c>
      <c r="X273" s="17">
        <v>2.87406367908173E-2</v>
      </c>
      <c r="Y273" s="17">
        <v>3.4056086779145602E-2</v>
      </c>
      <c r="Z273" s="17"/>
      <c r="AA273" s="17">
        <v>5.4573248072551601E-2</v>
      </c>
      <c r="AB273" s="17">
        <v>6.2370235240514299E-2</v>
      </c>
      <c r="AC273" s="17">
        <v>6.1346248763709602E-2</v>
      </c>
      <c r="AD273" s="17">
        <v>8.6963748963318196E-2</v>
      </c>
      <c r="AE273" s="17"/>
      <c r="AF273" s="17">
        <v>5.4116555274181001E-2</v>
      </c>
      <c r="AG273" s="17">
        <v>7.4836115825591604E-2</v>
      </c>
      <c r="AH273" s="17">
        <v>8.5851927035622402E-2</v>
      </c>
      <c r="AI273" s="17">
        <v>5.6205508556518097E-2</v>
      </c>
      <c r="AJ273" s="17">
        <v>6.8091017016616504E-2</v>
      </c>
      <c r="AK273" s="17">
        <v>4.6689429228772901E-2</v>
      </c>
      <c r="AL273" s="17"/>
      <c r="AM273" s="17">
        <v>7.5690584572335198E-2</v>
      </c>
      <c r="AN273" s="17">
        <v>5.5546598873013699E-2</v>
      </c>
      <c r="AO273" s="17">
        <v>7.5122747989014194E-2</v>
      </c>
      <c r="AP273" s="17">
        <v>3.7426773254319097E-2</v>
      </c>
      <c r="AQ273" s="17">
        <v>8.3384672094344206E-2</v>
      </c>
      <c r="AR273" s="17"/>
      <c r="AS273" s="17">
        <v>6.6642987846895693E-2</v>
      </c>
      <c r="AT273" s="17">
        <v>5.5413306484639699E-2</v>
      </c>
      <c r="AU273" s="17">
        <v>5.9424643329994802E-2</v>
      </c>
      <c r="AV273" s="17"/>
      <c r="AW273" s="17">
        <v>8.4149958284278806E-2</v>
      </c>
      <c r="AX273" s="17">
        <v>5.1038256269195399E-2</v>
      </c>
      <c r="AY273" s="17">
        <v>5.5809522025574702E-2</v>
      </c>
      <c r="AZ273" s="17">
        <v>3.9426025757396399E-2</v>
      </c>
      <c r="BA273" s="17">
        <v>7.0754263889700394E-2</v>
      </c>
      <c r="BB273" s="17"/>
      <c r="BC273" s="17">
        <v>6.05945885458848E-2</v>
      </c>
      <c r="BD273" s="17">
        <v>5.4715963028339198E-2</v>
      </c>
      <c r="BE273" s="17" t="s">
        <v>101</v>
      </c>
      <c r="BF273" s="17">
        <v>8.2734428526391596E-2</v>
      </c>
      <c r="BG273" s="17">
        <v>8.4957900112891699E-2</v>
      </c>
      <c r="BH273" s="17">
        <v>7.2025017583314796E-2</v>
      </c>
      <c r="BI273" s="17">
        <v>7.5382739032449506E-2</v>
      </c>
      <c r="BJ273" s="17"/>
      <c r="BK273" s="17">
        <v>8.3658537581722495E-2</v>
      </c>
      <c r="BL273" s="17">
        <v>9.1083428606718003E-2</v>
      </c>
      <c r="BM273" s="17">
        <v>5.8038013810312997E-2</v>
      </c>
      <c r="BN273" s="17">
        <v>6.6570920277824602E-2</v>
      </c>
      <c r="BO273" s="17">
        <v>2.8433981547693599E-2</v>
      </c>
      <c r="BP273" s="17">
        <v>5.5983783948619199E-2</v>
      </c>
      <c r="BQ273" s="17">
        <v>5.8212211246820397E-2</v>
      </c>
      <c r="BR273" s="17">
        <v>5.9729801201380897E-2</v>
      </c>
      <c r="BS273" s="17"/>
      <c r="BT273" s="17">
        <v>5.0317896001027998E-2</v>
      </c>
      <c r="BU273" s="17">
        <v>7.5524093058546501E-2</v>
      </c>
      <c r="BV273" s="17">
        <v>7.2252920415646404E-2</v>
      </c>
      <c r="BW273" s="17"/>
      <c r="BX273" s="17">
        <v>5.5873651003540102E-2</v>
      </c>
      <c r="BY273" s="17">
        <v>6.0598006137144299E-2</v>
      </c>
      <c r="BZ273" s="17"/>
      <c r="CA273" s="17">
        <v>4.0935840144622399E-2</v>
      </c>
      <c r="CB273" s="17">
        <v>4.5997495999232897E-2</v>
      </c>
      <c r="CC273" s="17">
        <v>6.4536848649542594E-2</v>
      </c>
      <c r="CD273" s="17">
        <v>5.4747552303843601E-2</v>
      </c>
      <c r="CE273" s="17">
        <v>6.57177248767261E-2</v>
      </c>
    </row>
    <row r="274" spans="2:83" x14ac:dyDescent="0.35">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row>
    <row r="275" spans="2:83" x14ac:dyDescent="0.35">
      <c r="B275" s="6" t="s">
        <v>218</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row>
    <row r="276" spans="2:83" x14ac:dyDescent="0.35">
      <c r="B276" s="24" t="s">
        <v>103</v>
      </c>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row>
    <row r="277" spans="2:83" x14ac:dyDescent="0.35">
      <c r="B277" t="s">
        <v>204</v>
      </c>
      <c r="C277" s="17">
        <v>0.356825428112096</v>
      </c>
      <c r="D277" s="17">
        <v>0.34188072388745899</v>
      </c>
      <c r="E277" s="17">
        <v>0.37324925173478002</v>
      </c>
      <c r="F277" s="17"/>
      <c r="G277" s="17">
        <v>0.242843397790212</v>
      </c>
      <c r="H277" s="17">
        <v>0.39134844320829398</v>
      </c>
      <c r="I277" s="17">
        <v>0.44872760965332598</v>
      </c>
      <c r="J277" s="17">
        <v>0.35141626725302699</v>
      </c>
      <c r="K277" s="17">
        <v>0.36833894187308203</v>
      </c>
      <c r="L277" s="17">
        <v>0.32675438740797502</v>
      </c>
      <c r="M277" s="17"/>
      <c r="N277" s="17">
        <v>0.376590109215033</v>
      </c>
      <c r="O277" s="17">
        <v>0.35810783500467303</v>
      </c>
      <c r="P277" s="17">
        <v>0.32124747705050399</v>
      </c>
      <c r="Q277" s="17">
        <v>0.38068346657556501</v>
      </c>
      <c r="R277" s="17">
        <v>0.34120353528878</v>
      </c>
      <c r="S277" s="17">
        <v>0.30452196414024901</v>
      </c>
      <c r="T277" s="17">
        <v>0.35632458822752799</v>
      </c>
      <c r="U277" s="17">
        <v>0.43119131596999299</v>
      </c>
      <c r="V277" s="17">
        <v>0.37418442104201999</v>
      </c>
      <c r="W277" s="17">
        <v>0.36940568413311498</v>
      </c>
      <c r="X277" s="17">
        <v>0.30017800083921098</v>
      </c>
      <c r="Y277" s="17">
        <v>0.37195600742344198</v>
      </c>
      <c r="Z277" s="17"/>
      <c r="AA277" s="17">
        <v>0.41698545875245902</v>
      </c>
      <c r="AB277" s="17">
        <v>0.34234953357387699</v>
      </c>
      <c r="AC277" s="17">
        <v>0.38687636522732</v>
      </c>
      <c r="AD277" s="17">
        <v>0.28112608083552199</v>
      </c>
      <c r="AE277" s="17"/>
      <c r="AF277" s="17">
        <v>0.38587099735478297</v>
      </c>
      <c r="AG277" s="17">
        <v>0.35355854552862098</v>
      </c>
      <c r="AH277" s="17">
        <v>0.33192945931954998</v>
      </c>
      <c r="AI277" s="17">
        <v>0.30082056948735098</v>
      </c>
      <c r="AJ277" s="17">
        <v>0.39022736567233501</v>
      </c>
      <c r="AK277" s="17">
        <v>0.45531737398333799</v>
      </c>
      <c r="AL277" s="17"/>
      <c r="AM277" s="17">
        <v>0.35460361685580599</v>
      </c>
      <c r="AN277" s="17">
        <v>0.37392287422345999</v>
      </c>
      <c r="AO277" s="17">
        <v>0.32324068493138902</v>
      </c>
      <c r="AP277" s="17">
        <v>0.42084104338169498</v>
      </c>
      <c r="AQ277" s="17">
        <v>0.28905040022772299</v>
      </c>
      <c r="AR277" s="17"/>
      <c r="AS277" s="17">
        <v>0.34308836514348601</v>
      </c>
      <c r="AT277" s="17">
        <v>0.37570819323786198</v>
      </c>
      <c r="AU277" s="17">
        <v>0.33623246812975699</v>
      </c>
      <c r="AV277" s="17"/>
      <c r="AW277" s="17">
        <v>0.30135533926107499</v>
      </c>
      <c r="AX277" s="17">
        <v>0.37977854053959198</v>
      </c>
      <c r="AY277" s="17">
        <v>0.36874705635669902</v>
      </c>
      <c r="AZ277" s="17">
        <v>0.435566268972507</v>
      </c>
      <c r="BA277" s="17">
        <v>0.42806241960614699</v>
      </c>
      <c r="BB277" s="17"/>
      <c r="BC277" s="17">
        <v>0.36797164654590397</v>
      </c>
      <c r="BD277" s="17">
        <v>0.40001723515321702</v>
      </c>
      <c r="BE277" s="17" t="s">
        <v>101</v>
      </c>
      <c r="BF277" s="17">
        <v>0.33330140477889297</v>
      </c>
      <c r="BG277" s="17">
        <v>0.37030766028303402</v>
      </c>
      <c r="BH277" s="17">
        <v>0.28483081929302001</v>
      </c>
      <c r="BI277" s="17">
        <v>0.29597930805678502</v>
      </c>
      <c r="BJ277" s="17"/>
      <c r="BK277" s="17">
        <v>0.338751371080101</v>
      </c>
      <c r="BL277" s="17">
        <v>0.26889353873584498</v>
      </c>
      <c r="BM277" s="17">
        <v>0.32775857493161498</v>
      </c>
      <c r="BN277" s="17">
        <v>0.34710380431022297</v>
      </c>
      <c r="BO277" s="17">
        <v>0.38871695471864398</v>
      </c>
      <c r="BP277" s="17">
        <v>0.45187296198536497</v>
      </c>
      <c r="BQ277" s="17">
        <v>0.35364384052400599</v>
      </c>
      <c r="BR277" s="17">
        <v>0.54747495040659799</v>
      </c>
      <c r="BS277" s="17"/>
      <c r="BT277" s="17">
        <v>0.45183244085180202</v>
      </c>
      <c r="BU277" s="17">
        <v>0.33915710138988198</v>
      </c>
      <c r="BV277" s="17">
        <v>0.29734247081964998</v>
      </c>
      <c r="BW277" s="17"/>
      <c r="BX277" s="17">
        <v>0.38078750169639403</v>
      </c>
      <c r="BY277" s="17">
        <v>0.378231161015053</v>
      </c>
      <c r="BZ277" s="17"/>
      <c r="CA277" s="17">
        <v>0.63057202818521396</v>
      </c>
      <c r="CB277" s="17">
        <v>0.44779134966370598</v>
      </c>
      <c r="CC277" s="17">
        <v>0.35453794961208801</v>
      </c>
      <c r="CD277" s="17">
        <v>0.41574105112524801</v>
      </c>
      <c r="CE277" s="17">
        <v>0.25368490249354902</v>
      </c>
    </row>
    <row r="278" spans="2:83" x14ac:dyDescent="0.35">
      <c r="B278" t="s">
        <v>205</v>
      </c>
      <c r="C278" s="17">
        <v>0.409957511834531</v>
      </c>
      <c r="D278" s="17">
        <v>0.42037143503139102</v>
      </c>
      <c r="E278" s="17">
        <v>0.39867753485826002</v>
      </c>
      <c r="F278" s="17"/>
      <c r="G278" s="17">
        <v>0.368502634692708</v>
      </c>
      <c r="H278" s="17">
        <v>0.36465592888826098</v>
      </c>
      <c r="I278" s="17">
        <v>0.37590768844343098</v>
      </c>
      <c r="J278" s="17">
        <v>0.43215875479222998</v>
      </c>
      <c r="K278" s="17">
        <v>0.41793562662157402</v>
      </c>
      <c r="L278" s="17">
        <v>0.47893645815229202</v>
      </c>
      <c r="M278" s="17"/>
      <c r="N278" s="17">
        <v>0.35555161395972301</v>
      </c>
      <c r="O278" s="17">
        <v>0.35434012140464999</v>
      </c>
      <c r="P278" s="17">
        <v>0.44207579091996502</v>
      </c>
      <c r="Q278" s="17">
        <v>0.35418583095658501</v>
      </c>
      <c r="R278" s="17">
        <v>0.405013252807709</v>
      </c>
      <c r="S278" s="17">
        <v>0.49825595280838098</v>
      </c>
      <c r="T278" s="17">
        <v>0.42685493475588698</v>
      </c>
      <c r="U278" s="17">
        <v>0.414325256644822</v>
      </c>
      <c r="V278" s="17">
        <v>0.44813590066022901</v>
      </c>
      <c r="W278" s="17">
        <v>0.451313373233722</v>
      </c>
      <c r="X278" s="17">
        <v>0.48001232217958301</v>
      </c>
      <c r="Y278" s="17">
        <v>0.30137033679804798</v>
      </c>
      <c r="Z278" s="17"/>
      <c r="AA278" s="17">
        <v>0.39560136731415502</v>
      </c>
      <c r="AB278" s="17">
        <v>0.41736486824596702</v>
      </c>
      <c r="AC278" s="17">
        <v>0.39577198116593398</v>
      </c>
      <c r="AD278" s="17">
        <v>0.42963528930249001</v>
      </c>
      <c r="AE278" s="17"/>
      <c r="AF278" s="17">
        <v>0.37301924908037098</v>
      </c>
      <c r="AG278" s="17">
        <v>0.40291605986939499</v>
      </c>
      <c r="AH278" s="17">
        <v>0.43232776440683102</v>
      </c>
      <c r="AI278" s="17">
        <v>0.44944182408746902</v>
      </c>
      <c r="AJ278" s="17">
        <v>0.43523831474529101</v>
      </c>
      <c r="AK278" s="17">
        <v>0.32309224129254199</v>
      </c>
      <c r="AL278" s="17"/>
      <c r="AM278" s="17">
        <v>0.44999192501393798</v>
      </c>
      <c r="AN278" s="17">
        <v>0.39901482978525699</v>
      </c>
      <c r="AO278" s="17">
        <v>0.439257805737294</v>
      </c>
      <c r="AP278" s="17">
        <v>0.48950187321832</v>
      </c>
      <c r="AQ278" s="17">
        <v>0.33086879608750303</v>
      </c>
      <c r="AR278" s="17"/>
      <c r="AS278" s="17">
        <v>0.46357510657599599</v>
      </c>
      <c r="AT278" s="17">
        <v>0.38642323117157701</v>
      </c>
      <c r="AU278" s="17">
        <v>0.36956609465129903</v>
      </c>
      <c r="AV278" s="17"/>
      <c r="AW278" s="17">
        <v>0.40740042356560702</v>
      </c>
      <c r="AX278" s="17">
        <v>0.41359390293877801</v>
      </c>
      <c r="AY278" s="17">
        <v>0.430353390459987</v>
      </c>
      <c r="AZ278" s="17">
        <v>0.35785924511237199</v>
      </c>
      <c r="BA278" s="17">
        <v>0.38667600009428799</v>
      </c>
      <c r="BB278" s="17"/>
      <c r="BC278" s="17">
        <v>0.43340147432856901</v>
      </c>
      <c r="BD278" s="17">
        <v>0.38320938955146</v>
      </c>
      <c r="BE278" s="17" t="s">
        <v>101</v>
      </c>
      <c r="BF278" s="17">
        <v>0.35620339738470003</v>
      </c>
      <c r="BG278" s="17">
        <v>0.38716288914243402</v>
      </c>
      <c r="BH278" s="17">
        <v>0.42184124787455202</v>
      </c>
      <c r="BI278" s="17">
        <v>0.39094286166323799</v>
      </c>
      <c r="BJ278" s="17"/>
      <c r="BK278" s="17">
        <v>0.38470637589479101</v>
      </c>
      <c r="BL278" s="17">
        <v>0.44864965168996801</v>
      </c>
      <c r="BM278" s="17">
        <v>0.42093728620109599</v>
      </c>
      <c r="BN278" s="17">
        <v>0.44646471525533299</v>
      </c>
      <c r="BO278" s="17">
        <v>0.400652697481998</v>
      </c>
      <c r="BP278" s="17">
        <v>0.34569801398157202</v>
      </c>
      <c r="BQ278" s="17">
        <v>0.45082039917188099</v>
      </c>
      <c r="BR278" s="17">
        <v>0.26025597662240701</v>
      </c>
      <c r="BS278" s="17"/>
      <c r="BT278" s="17">
        <v>0.36631344630242202</v>
      </c>
      <c r="BU278" s="17">
        <v>0.45629701835478198</v>
      </c>
      <c r="BV278" s="17">
        <v>0.41277536569370599</v>
      </c>
      <c r="BW278" s="17"/>
      <c r="BX278" s="17">
        <v>0.41236776842280698</v>
      </c>
      <c r="BY278" s="17">
        <v>0.38122798153163101</v>
      </c>
      <c r="BZ278" s="17"/>
      <c r="CA278" s="17">
        <v>0.19954569210220799</v>
      </c>
      <c r="CB278" s="17">
        <v>0.375881102522231</v>
      </c>
      <c r="CC278" s="17">
        <v>0.38756594495681201</v>
      </c>
      <c r="CD278" s="17">
        <v>0.41103477541067202</v>
      </c>
      <c r="CE278" s="17">
        <v>0.47590018133522899</v>
      </c>
    </row>
    <row r="279" spans="2:83" x14ac:dyDescent="0.35">
      <c r="B279" t="s">
        <v>206</v>
      </c>
      <c r="C279" s="17">
        <v>0.16568870821273299</v>
      </c>
      <c r="D279" s="17">
        <v>0.16222108110092201</v>
      </c>
      <c r="E279" s="17">
        <v>0.169464318647848</v>
      </c>
      <c r="F279" s="17"/>
      <c r="G279" s="17">
        <v>0.22142695920086</v>
      </c>
      <c r="H279" s="17">
        <v>0.18003844143648701</v>
      </c>
      <c r="I279" s="17">
        <v>0.12864814585663401</v>
      </c>
      <c r="J279" s="17">
        <v>0.17344361683386</v>
      </c>
      <c r="K279" s="17">
        <v>0.161593339967947</v>
      </c>
      <c r="L279" s="17">
        <v>0.143318466761133</v>
      </c>
      <c r="M279" s="17"/>
      <c r="N279" s="17">
        <v>0.18935169734273399</v>
      </c>
      <c r="O279" s="17">
        <v>0.20654498059071499</v>
      </c>
      <c r="P279" s="17">
        <v>0.180282060989883</v>
      </c>
      <c r="Q279" s="17">
        <v>0.19022082545191801</v>
      </c>
      <c r="R279" s="17">
        <v>0.161838633090022</v>
      </c>
      <c r="S279" s="17">
        <v>0.122167192438912</v>
      </c>
      <c r="T279" s="17">
        <v>0.18761645204118099</v>
      </c>
      <c r="U279" s="17">
        <v>9.6785864528918603E-2</v>
      </c>
      <c r="V279" s="17">
        <v>0.124245103862808</v>
      </c>
      <c r="W279" s="17">
        <v>0.12158055825771</v>
      </c>
      <c r="X279" s="17">
        <v>0.15371286405227499</v>
      </c>
      <c r="Y279" s="17">
        <v>0.24214728099413099</v>
      </c>
      <c r="Z279" s="17"/>
      <c r="AA279" s="17">
        <v>0.14654267724070399</v>
      </c>
      <c r="AB279" s="17">
        <v>0.176283699043259</v>
      </c>
      <c r="AC279" s="17">
        <v>0.14074339399109601</v>
      </c>
      <c r="AD279" s="17">
        <v>0.19671792747880801</v>
      </c>
      <c r="AE279" s="17"/>
      <c r="AF279" s="17">
        <v>0.16705668842698401</v>
      </c>
      <c r="AG279" s="17">
        <v>0.16853704898147001</v>
      </c>
      <c r="AH279" s="17">
        <v>0.17264925210777801</v>
      </c>
      <c r="AI279" s="17">
        <v>0.18507176979388501</v>
      </c>
      <c r="AJ279" s="17">
        <v>0.120362299308546</v>
      </c>
      <c r="AK279" s="17">
        <v>0.171736703367972</v>
      </c>
      <c r="AL279" s="17"/>
      <c r="AM279" s="17">
        <v>0.14440215124356101</v>
      </c>
      <c r="AN279" s="17">
        <v>0.16547996764818701</v>
      </c>
      <c r="AO279" s="17">
        <v>0.162218363404698</v>
      </c>
      <c r="AP279" s="17">
        <v>8.9657083399985293E-2</v>
      </c>
      <c r="AQ279" s="17">
        <v>0.23803296440722499</v>
      </c>
      <c r="AR279" s="17"/>
      <c r="AS279" s="17">
        <v>0.142300852464711</v>
      </c>
      <c r="AT279" s="17">
        <v>0.179421549256368</v>
      </c>
      <c r="AU279" s="17">
        <v>0.19717740049881799</v>
      </c>
      <c r="AV279" s="17"/>
      <c r="AW279" s="17">
        <v>0.213146412644557</v>
      </c>
      <c r="AX279" s="17">
        <v>0.136660614525762</v>
      </c>
      <c r="AY279" s="17">
        <v>0.15260817670673901</v>
      </c>
      <c r="AZ279" s="17">
        <v>0.151980935083325</v>
      </c>
      <c r="BA279" s="17">
        <v>0.16653949227978801</v>
      </c>
      <c r="BB279" s="17"/>
      <c r="BC279" s="17">
        <v>0.14178138045807001</v>
      </c>
      <c r="BD279" s="17">
        <v>0.16516981099835301</v>
      </c>
      <c r="BE279" s="17" t="s">
        <v>101</v>
      </c>
      <c r="BF279" s="17">
        <v>0.20828558753663801</v>
      </c>
      <c r="BG279" s="17">
        <v>0.156770606076508</v>
      </c>
      <c r="BH279" s="17">
        <v>0.209157697655976</v>
      </c>
      <c r="BI279" s="17">
        <v>0.19194208168461499</v>
      </c>
      <c r="BJ279" s="17"/>
      <c r="BK279" s="17">
        <v>0.16671112774106001</v>
      </c>
      <c r="BL279" s="17">
        <v>0.189193662820588</v>
      </c>
      <c r="BM279" s="17">
        <v>0.17560234903958999</v>
      </c>
      <c r="BN279" s="17">
        <v>0.157263548891248</v>
      </c>
      <c r="BO279" s="17">
        <v>0.17697026239035499</v>
      </c>
      <c r="BP279" s="17">
        <v>0.15879035403038</v>
      </c>
      <c r="BQ279" s="17">
        <v>0.120178031374677</v>
      </c>
      <c r="BR279" s="17">
        <v>0.14848117445047301</v>
      </c>
      <c r="BS279" s="17"/>
      <c r="BT279" s="17">
        <v>0.13763537339495899</v>
      </c>
      <c r="BU279" s="17">
        <v>0.151901045749747</v>
      </c>
      <c r="BV279" s="17">
        <v>0.196909092389917</v>
      </c>
      <c r="BW279" s="17"/>
      <c r="BX279" s="17">
        <v>0.148622654784511</v>
      </c>
      <c r="BY279" s="17">
        <v>0.17083824119609001</v>
      </c>
      <c r="BZ279" s="17"/>
      <c r="CA279" s="17">
        <v>9.9410188932152893E-2</v>
      </c>
      <c r="CB279" s="17">
        <v>0.142141760885555</v>
      </c>
      <c r="CC279" s="17">
        <v>0.19586439105609199</v>
      </c>
      <c r="CD279" s="17">
        <v>9.35854013674456E-2</v>
      </c>
      <c r="CE279" s="17">
        <v>0.174891372769725</v>
      </c>
    </row>
    <row r="280" spans="2:83" x14ac:dyDescent="0.35">
      <c r="B280" t="s">
        <v>207</v>
      </c>
      <c r="C280" s="17">
        <v>6.7528351840640197E-2</v>
      </c>
      <c r="D280" s="17">
        <v>7.5526759980226899E-2</v>
      </c>
      <c r="E280" s="17">
        <v>5.8608894759112698E-2</v>
      </c>
      <c r="F280" s="17"/>
      <c r="G280" s="17">
        <v>0.16722700831622</v>
      </c>
      <c r="H280" s="17">
        <v>6.3957186466958901E-2</v>
      </c>
      <c r="I280" s="17">
        <v>4.6716556046608702E-2</v>
      </c>
      <c r="J280" s="17">
        <v>4.2981361120882799E-2</v>
      </c>
      <c r="K280" s="17">
        <v>5.2132091537397202E-2</v>
      </c>
      <c r="L280" s="17">
        <v>5.09906876785996E-2</v>
      </c>
      <c r="M280" s="17"/>
      <c r="N280" s="17">
        <v>7.85065794825099E-2</v>
      </c>
      <c r="O280" s="17">
        <v>8.1007062999962604E-2</v>
      </c>
      <c r="P280" s="17">
        <v>5.6394671039647598E-2</v>
      </c>
      <c r="Q280" s="17">
        <v>7.4909877015931506E-2</v>
      </c>
      <c r="R280" s="17">
        <v>9.1944578813489206E-2</v>
      </c>
      <c r="S280" s="17">
        <v>7.5054890612458194E-2</v>
      </c>
      <c r="T280" s="17">
        <v>2.92040249754042E-2</v>
      </c>
      <c r="U280" s="17">
        <v>5.7697562856266697E-2</v>
      </c>
      <c r="V280" s="17">
        <v>5.3434574434942601E-2</v>
      </c>
      <c r="W280" s="17">
        <v>5.7700384375453502E-2</v>
      </c>
      <c r="X280" s="17">
        <v>6.6096812928930895E-2</v>
      </c>
      <c r="Y280" s="17">
        <v>8.4526374784378897E-2</v>
      </c>
      <c r="Z280" s="17"/>
      <c r="AA280" s="17">
        <v>4.0870496692681599E-2</v>
      </c>
      <c r="AB280" s="17">
        <v>6.4001899136897397E-2</v>
      </c>
      <c r="AC280" s="17">
        <v>7.6608259615650598E-2</v>
      </c>
      <c r="AD280" s="17">
        <v>9.2520702383180706E-2</v>
      </c>
      <c r="AE280" s="17"/>
      <c r="AF280" s="17">
        <v>7.4053065137862195E-2</v>
      </c>
      <c r="AG280" s="17">
        <v>7.4988345620513597E-2</v>
      </c>
      <c r="AH280" s="17">
        <v>6.3093524165842005E-2</v>
      </c>
      <c r="AI280" s="17">
        <v>6.4665836631294604E-2</v>
      </c>
      <c r="AJ280" s="17">
        <v>5.4172020273828198E-2</v>
      </c>
      <c r="AK280" s="17">
        <v>4.9853681356148503E-2</v>
      </c>
      <c r="AL280" s="17"/>
      <c r="AM280" s="17">
        <v>5.10023068866962E-2</v>
      </c>
      <c r="AN280" s="17">
        <v>6.1582328343095398E-2</v>
      </c>
      <c r="AO280" s="17">
        <v>7.5283145926619804E-2</v>
      </c>
      <c r="AP280" s="17">
        <v>0</v>
      </c>
      <c r="AQ280" s="17">
        <v>0.14204783927754799</v>
      </c>
      <c r="AR280" s="17"/>
      <c r="AS280" s="17">
        <v>5.1035675815807001E-2</v>
      </c>
      <c r="AT280" s="17">
        <v>5.8447026334192499E-2</v>
      </c>
      <c r="AU280" s="17">
        <v>9.7024036720125606E-2</v>
      </c>
      <c r="AV280" s="17"/>
      <c r="AW280" s="17">
        <v>7.8097824528761906E-2</v>
      </c>
      <c r="AX280" s="17">
        <v>6.9966941995868795E-2</v>
      </c>
      <c r="AY280" s="17">
        <v>4.8291376476575797E-2</v>
      </c>
      <c r="AZ280" s="17">
        <v>5.45935508317964E-2</v>
      </c>
      <c r="BA280" s="17">
        <v>1.8722088019776401E-2</v>
      </c>
      <c r="BB280" s="17"/>
      <c r="BC280" s="17">
        <v>5.6845498667457001E-2</v>
      </c>
      <c r="BD280" s="17">
        <v>5.16035642969708E-2</v>
      </c>
      <c r="BE280" s="17" t="s">
        <v>101</v>
      </c>
      <c r="BF280" s="17">
        <v>0.10220961029976899</v>
      </c>
      <c r="BG280" s="17">
        <v>8.5758844498024595E-2</v>
      </c>
      <c r="BH280" s="17">
        <v>8.4170235176452599E-2</v>
      </c>
      <c r="BI280" s="17">
        <v>0.121135748595362</v>
      </c>
      <c r="BJ280" s="17"/>
      <c r="BK280" s="17">
        <v>0.109831125284048</v>
      </c>
      <c r="BL280" s="17">
        <v>9.3263146753599702E-2</v>
      </c>
      <c r="BM280" s="17">
        <v>7.5701789827698193E-2</v>
      </c>
      <c r="BN280" s="17">
        <v>4.9167931543196E-2</v>
      </c>
      <c r="BO280" s="17">
        <v>3.3660085409002602E-2</v>
      </c>
      <c r="BP280" s="17">
        <v>4.36386700026829E-2</v>
      </c>
      <c r="BQ280" s="17">
        <v>7.5357728929435305E-2</v>
      </c>
      <c r="BR280" s="17">
        <v>4.3787898520521999E-2</v>
      </c>
      <c r="BS280" s="17"/>
      <c r="BT280" s="17">
        <v>4.4218739450816599E-2</v>
      </c>
      <c r="BU280" s="17">
        <v>5.26448345055891E-2</v>
      </c>
      <c r="BV280" s="17">
        <v>9.2973071096726506E-2</v>
      </c>
      <c r="BW280" s="17"/>
      <c r="BX280" s="17">
        <v>5.8222075096288101E-2</v>
      </c>
      <c r="BY280" s="17">
        <v>6.9702616257225194E-2</v>
      </c>
      <c r="BZ280" s="17"/>
      <c r="CA280" s="17">
        <v>7.0472090780424698E-2</v>
      </c>
      <c r="CB280" s="17">
        <v>3.4185786928508197E-2</v>
      </c>
      <c r="CC280" s="17">
        <v>6.2031714375008103E-2</v>
      </c>
      <c r="CD280" s="17">
        <v>7.9638772096634697E-2</v>
      </c>
      <c r="CE280" s="17">
        <v>9.5523543401496797E-2</v>
      </c>
    </row>
    <row r="281" spans="2:83" x14ac:dyDescent="0.35">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row>
    <row r="282" spans="2:83" x14ac:dyDescent="0.35">
      <c r="B282" s="6" t="s">
        <v>226</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row>
    <row r="283" spans="2:83" x14ac:dyDescent="0.35">
      <c r="B283" s="24" t="s">
        <v>103</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row>
    <row r="284" spans="2:83" x14ac:dyDescent="0.35">
      <c r="B284" t="s">
        <v>222</v>
      </c>
      <c r="C284" s="17">
        <v>0.120651365730702</v>
      </c>
      <c r="D284" s="17">
        <v>0.11769319862685899</v>
      </c>
      <c r="E284" s="17">
        <v>0.1219736674463</v>
      </c>
      <c r="F284" s="17"/>
      <c r="G284" s="17">
        <v>0.20805391950892699</v>
      </c>
      <c r="H284" s="17">
        <v>0.18270325213960101</v>
      </c>
      <c r="I284" s="17">
        <v>0.14680969837641</v>
      </c>
      <c r="J284" s="17">
        <v>9.5522002731112401E-2</v>
      </c>
      <c r="K284" s="17">
        <v>5.7221046184500399E-2</v>
      </c>
      <c r="L284" s="17">
        <v>5.3193037424083697E-2</v>
      </c>
      <c r="M284" s="17"/>
      <c r="N284" s="17">
        <v>0.176362737090067</v>
      </c>
      <c r="O284" s="17">
        <v>0.121464956444715</v>
      </c>
      <c r="P284" s="17">
        <v>6.1113220467986798E-2</v>
      </c>
      <c r="Q284" s="17">
        <v>0.128376143342775</v>
      </c>
      <c r="R284" s="17">
        <v>0.121835075364584</v>
      </c>
      <c r="S284" s="17">
        <v>0.13472660082721299</v>
      </c>
      <c r="T284" s="17">
        <v>0.10061475112111901</v>
      </c>
      <c r="U284" s="17">
        <v>0.138293803017013</v>
      </c>
      <c r="V284" s="17">
        <v>9.9059988379871206E-2</v>
      </c>
      <c r="W284" s="17">
        <v>0.14893262126850301</v>
      </c>
      <c r="X284" s="17">
        <v>7.0296566491428597E-2</v>
      </c>
      <c r="Y284" s="17">
        <v>5.5704085282536897E-2</v>
      </c>
      <c r="Z284" s="17"/>
      <c r="AA284" s="17">
        <v>0.111089816768683</v>
      </c>
      <c r="AB284" s="17">
        <v>9.6253454491374402E-2</v>
      </c>
      <c r="AC284" s="17">
        <v>0.122725130002121</v>
      </c>
      <c r="AD284" s="17">
        <v>0.155480192143649</v>
      </c>
      <c r="AE284" s="17"/>
      <c r="AF284" s="17">
        <v>0.18697249412012501</v>
      </c>
      <c r="AG284" s="17">
        <v>0.10101815118234</v>
      </c>
      <c r="AH284" s="17">
        <v>0.15231435397703799</v>
      </c>
      <c r="AI284" s="17">
        <v>9.0466537152884802E-2</v>
      </c>
      <c r="AJ284" s="17">
        <v>5.3129469293599803E-2</v>
      </c>
      <c r="AK284" s="17">
        <v>0.143786606307966</v>
      </c>
      <c r="AL284" s="17"/>
      <c r="AM284" s="17">
        <v>8.8681241035396194E-2</v>
      </c>
      <c r="AN284" s="17">
        <v>0.16082774790562099</v>
      </c>
      <c r="AO284" s="17">
        <v>8.3055395606242699E-2</v>
      </c>
      <c r="AP284" s="17">
        <v>7.7770647338977802E-2</v>
      </c>
      <c r="AQ284" s="17">
        <v>0.11438543520057699</v>
      </c>
      <c r="AR284" s="17"/>
      <c r="AS284" s="17">
        <v>8.4964008751203093E-2</v>
      </c>
      <c r="AT284" s="17">
        <v>0.154223394919282</v>
      </c>
      <c r="AU284" s="17">
        <v>0.102457257543137</v>
      </c>
      <c r="AV284" s="17"/>
      <c r="AW284" s="17">
        <v>0.10366994392548699</v>
      </c>
      <c r="AX284" s="17">
        <v>0.12377020684131899</v>
      </c>
      <c r="AY284" s="17">
        <v>0.102544318019806</v>
      </c>
      <c r="AZ284" s="17">
        <v>0.17101267359517799</v>
      </c>
      <c r="BA284" s="17">
        <v>0.119552828451648</v>
      </c>
      <c r="BB284" s="17"/>
      <c r="BC284" s="17">
        <v>7.4393921639447705E-2</v>
      </c>
      <c r="BD284" s="17">
        <v>0.12410013549829001</v>
      </c>
      <c r="BE284" s="17" t="s">
        <v>101</v>
      </c>
      <c r="BF284" s="17">
        <v>0.19586394618040001</v>
      </c>
      <c r="BG284" s="17">
        <v>0.18995825292778301</v>
      </c>
      <c r="BH284" s="17">
        <v>0.173024184389869</v>
      </c>
      <c r="BI284" s="17">
        <v>3.2437100591041802E-2</v>
      </c>
      <c r="BJ284" s="17"/>
      <c r="BK284" s="17">
        <v>0.16554921447812901</v>
      </c>
      <c r="BL284" s="17">
        <v>0.11810757095319201</v>
      </c>
      <c r="BM284" s="17">
        <v>0.11303668557944201</v>
      </c>
      <c r="BN284" s="17">
        <v>0.112033287175462</v>
      </c>
      <c r="BO284" s="17">
        <v>0.110058387095435</v>
      </c>
      <c r="BP284" s="17">
        <v>7.9232241914685503E-2</v>
      </c>
      <c r="BQ284" s="17">
        <v>0.23781640254695899</v>
      </c>
      <c r="BR284" s="17">
        <v>0.13404903038754201</v>
      </c>
      <c r="BS284" s="17"/>
      <c r="BT284" s="17">
        <v>0.15307512086262201</v>
      </c>
      <c r="BU284" s="17">
        <v>8.2343754577732603E-2</v>
      </c>
      <c r="BV284" s="17">
        <v>0.11794611561032201</v>
      </c>
      <c r="BW284" s="17"/>
      <c r="BX284" s="17">
        <v>0.18972099995540001</v>
      </c>
      <c r="BY284" s="17">
        <v>0.106159873968972</v>
      </c>
      <c r="BZ284" s="17"/>
      <c r="CA284" s="17">
        <v>0.15157028094123001</v>
      </c>
      <c r="CB284" s="17">
        <v>0.12875919106742201</v>
      </c>
      <c r="CC284" s="17">
        <v>0.115844232803305</v>
      </c>
      <c r="CD284" s="17">
        <v>0.164912519347788</v>
      </c>
      <c r="CE284" s="17">
        <v>0.16498171067773401</v>
      </c>
    </row>
    <row r="285" spans="2:83" x14ac:dyDescent="0.35">
      <c r="B285" t="s">
        <v>223</v>
      </c>
      <c r="C285" s="17">
        <v>0.32102322082320001</v>
      </c>
      <c r="D285" s="17">
        <v>0.32782420309509103</v>
      </c>
      <c r="E285" s="17">
        <v>0.31516787681898001</v>
      </c>
      <c r="F285" s="17"/>
      <c r="G285" s="17">
        <v>0.433117189404577</v>
      </c>
      <c r="H285" s="17">
        <v>0.41771111333259803</v>
      </c>
      <c r="I285" s="17">
        <v>0.356386582349073</v>
      </c>
      <c r="J285" s="17">
        <v>0.31428045320708098</v>
      </c>
      <c r="K285" s="17">
        <v>0.22225580700511499</v>
      </c>
      <c r="L285" s="17">
        <v>0.21010054089881999</v>
      </c>
      <c r="M285" s="17"/>
      <c r="N285" s="17">
        <v>0.38807206373814901</v>
      </c>
      <c r="O285" s="17">
        <v>0.279624328747548</v>
      </c>
      <c r="P285" s="17">
        <v>0.31208340850965099</v>
      </c>
      <c r="Q285" s="17">
        <v>0.281354137781272</v>
      </c>
      <c r="R285" s="17">
        <v>0.29091440355749698</v>
      </c>
      <c r="S285" s="17">
        <v>0.38107431372754702</v>
      </c>
      <c r="T285" s="17">
        <v>0.30174816492995399</v>
      </c>
      <c r="U285" s="17">
        <v>0.34430970953606299</v>
      </c>
      <c r="V285" s="17">
        <v>0.34092734720951301</v>
      </c>
      <c r="W285" s="17">
        <v>0.267812868216313</v>
      </c>
      <c r="X285" s="17">
        <v>0.30023120916631701</v>
      </c>
      <c r="Y285" s="17">
        <v>0.36282489826727499</v>
      </c>
      <c r="Z285" s="17"/>
      <c r="AA285" s="17">
        <v>0.31635255778909999</v>
      </c>
      <c r="AB285" s="17">
        <v>0.329483661421482</v>
      </c>
      <c r="AC285" s="17">
        <v>0.38807095723685497</v>
      </c>
      <c r="AD285" s="17">
        <v>0.258885024217611</v>
      </c>
      <c r="AE285" s="17"/>
      <c r="AF285" s="17">
        <v>0.41124114962435798</v>
      </c>
      <c r="AG285" s="17">
        <v>0.30360530543006398</v>
      </c>
      <c r="AH285" s="17">
        <v>0.33536398385198302</v>
      </c>
      <c r="AI285" s="17">
        <v>0.303442918721743</v>
      </c>
      <c r="AJ285" s="17">
        <v>0.23944633214775399</v>
      </c>
      <c r="AK285" s="17">
        <v>0.24170510172568799</v>
      </c>
      <c r="AL285" s="17"/>
      <c r="AM285" s="17">
        <v>0.27759914859509399</v>
      </c>
      <c r="AN285" s="17">
        <v>0.38306493535290398</v>
      </c>
      <c r="AO285" s="17">
        <v>0.35721721405102502</v>
      </c>
      <c r="AP285" s="17">
        <v>0.204213480290451</v>
      </c>
      <c r="AQ285" s="17">
        <v>0.284752576981951</v>
      </c>
      <c r="AR285" s="17"/>
      <c r="AS285" s="17">
        <v>0.33618106904202999</v>
      </c>
      <c r="AT285" s="17">
        <v>0.37026209760713102</v>
      </c>
      <c r="AU285" s="17">
        <v>0.44533616150497302</v>
      </c>
      <c r="AV285" s="17"/>
      <c r="AW285" s="17">
        <v>0.277562564828786</v>
      </c>
      <c r="AX285" s="17">
        <v>0.32097391425739702</v>
      </c>
      <c r="AY285" s="17">
        <v>0.34214782922421</v>
      </c>
      <c r="AZ285" s="17">
        <v>0.3863138149907</v>
      </c>
      <c r="BA285" s="17">
        <v>0.490194129124981</v>
      </c>
      <c r="BB285" s="17"/>
      <c r="BC285" s="17">
        <v>0.264336906005117</v>
      </c>
      <c r="BD285" s="17">
        <v>0.37395700964690098</v>
      </c>
      <c r="BE285" s="17" t="s">
        <v>101</v>
      </c>
      <c r="BF285" s="17">
        <v>0.34967868173088901</v>
      </c>
      <c r="BG285" s="17">
        <v>0.319899669096043</v>
      </c>
      <c r="BH285" s="17">
        <v>0.36129242995288102</v>
      </c>
      <c r="BI285" s="17">
        <v>0.45097253912466601</v>
      </c>
      <c r="BJ285" s="17"/>
      <c r="BK285" s="17">
        <v>0.29346282289005698</v>
      </c>
      <c r="BL285" s="17">
        <v>0.26659781363901802</v>
      </c>
      <c r="BM285" s="17">
        <v>0.32331150816873599</v>
      </c>
      <c r="BN285" s="17">
        <v>0.320539693213785</v>
      </c>
      <c r="BO285" s="17">
        <v>0.37705602033364399</v>
      </c>
      <c r="BP285" s="17">
        <v>0.36961743691314702</v>
      </c>
      <c r="BQ285" s="17">
        <v>0.29566020394232601</v>
      </c>
      <c r="BR285" s="17">
        <v>0.40615506540695401</v>
      </c>
      <c r="BS285" s="17"/>
      <c r="BT285" s="17">
        <v>0.41097420015206598</v>
      </c>
      <c r="BU285" s="17">
        <v>0.208936382825121</v>
      </c>
      <c r="BV285" s="17">
        <v>0.327385980960197</v>
      </c>
      <c r="BW285" s="17"/>
      <c r="BX285" s="17">
        <v>0.395207467470441</v>
      </c>
      <c r="BY285" s="17">
        <v>0.345641054599297</v>
      </c>
      <c r="BZ285" s="17"/>
      <c r="CA285" s="17">
        <v>0.47728770848124302</v>
      </c>
      <c r="CB285" s="17">
        <v>0.39994180248431199</v>
      </c>
      <c r="CC285" s="17">
        <v>0.33798863299705401</v>
      </c>
      <c r="CD285" s="17">
        <v>0.43454546442038799</v>
      </c>
      <c r="CE285" s="17">
        <v>0.288385727795056</v>
      </c>
    </row>
    <row r="286" spans="2:83" x14ac:dyDescent="0.35">
      <c r="B286" t="s">
        <v>224</v>
      </c>
      <c r="C286" s="17">
        <v>0.35647063902542298</v>
      </c>
      <c r="D286" s="17">
        <v>0.363985327203317</v>
      </c>
      <c r="E286" s="17">
        <v>0.35230402583453102</v>
      </c>
      <c r="F286" s="17"/>
      <c r="G286" s="17">
        <v>0.26226234740504401</v>
      </c>
      <c r="H286" s="17">
        <v>0.21866582227608999</v>
      </c>
      <c r="I286" s="17">
        <v>0.244995522072321</v>
      </c>
      <c r="J286" s="17">
        <v>0.35000195658284</v>
      </c>
      <c r="K286" s="17">
        <v>0.479707640914803</v>
      </c>
      <c r="L286" s="17">
        <v>0.54511750880069099</v>
      </c>
      <c r="M286" s="17"/>
      <c r="N286" s="17">
        <v>0.29085010122385202</v>
      </c>
      <c r="O286" s="17">
        <v>0.38763297625460502</v>
      </c>
      <c r="P286" s="17">
        <v>0.37078553633720401</v>
      </c>
      <c r="Q286" s="17">
        <v>0.331199616532802</v>
      </c>
      <c r="R286" s="17">
        <v>0.43788323634448101</v>
      </c>
      <c r="S286" s="17">
        <v>0.292129360184332</v>
      </c>
      <c r="T286" s="17">
        <v>0.38958352014553699</v>
      </c>
      <c r="U286" s="17">
        <v>0.33619471172087401</v>
      </c>
      <c r="V286" s="17">
        <v>0.348370773914567</v>
      </c>
      <c r="W286" s="17">
        <v>0.36545179430337599</v>
      </c>
      <c r="X286" s="17">
        <v>0.41772775263955297</v>
      </c>
      <c r="Y286" s="17">
        <v>0.40720156024138299</v>
      </c>
      <c r="Z286" s="17"/>
      <c r="AA286" s="17">
        <v>0.43316478882175902</v>
      </c>
      <c r="AB286" s="17">
        <v>0.34917455222131499</v>
      </c>
      <c r="AC286" s="17">
        <v>0.317763858079043</v>
      </c>
      <c r="AD286" s="17">
        <v>0.31408137299703498</v>
      </c>
      <c r="AE286" s="17"/>
      <c r="AF286" s="17">
        <v>0.24752292756435801</v>
      </c>
      <c r="AG286" s="17">
        <v>0.37885042911549799</v>
      </c>
      <c r="AH286" s="17">
        <v>0.31826030229477498</v>
      </c>
      <c r="AI286" s="17">
        <v>0.387442723665888</v>
      </c>
      <c r="AJ286" s="17">
        <v>0.47534068443142302</v>
      </c>
      <c r="AK286" s="17">
        <v>0.40966986829234803</v>
      </c>
      <c r="AL286" s="17"/>
      <c r="AM286" s="17">
        <v>0.44640152763930602</v>
      </c>
      <c r="AN286" s="17">
        <v>0.29013451251803801</v>
      </c>
      <c r="AO286" s="17">
        <v>0.35737153819388001</v>
      </c>
      <c r="AP286" s="17">
        <v>0.47271095298685301</v>
      </c>
      <c r="AQ286" s="17">
        <v>0.23798957429859</v>
      </c>
      <c r="AR286" s="17"/>
      <c r="AS286" s="17">
        <v>0.41647898792091997</v>
      </c>
      <c r="AT286" s="17">
        <v>0.32882087819358202</v>
      </c>
      <c r="AU286" s="17">
        <v>0.28613803710472302</v>
      </c>
      <c r="AV286" s="17"/>
      <c r="AW286" s="17">
        <v>0.33809145290573001</v>
      </c>
      <c r="AX286" s="17">
        <v>0.361554060917888</v>
      </c>
      <c r="AY286" s="17">
        <v>0.40443601191135198</v>
      </c>
      <c r="AZ286" s="17">
        <v>0.32342949296263501</v>
      </c>
      <c r="BA286" s="17">
        <v>0.23676099115135299</v>
      </c>
      <c r="BB286" s="17"/>
      <c r="BC286" s="17">
        <v>0.481208719268584</v>
      </c>
      <c r="BD286" s="17">
        <v>0.30532865554709099</v>
      </c>
      <c r="BE286" s="17" t="s">
        <v>101</v>
      </c>
      <c r="BF286" s="17">
        <v>0.20894381719303501</v>
      </c>
      <c r="BG286" s="17">
        <v>0.24450192100197199</v>
      </c>
      <c r="BH286" s="17">
        <v>0.249712475685305</v>
      </c>
      <c r="BI286" s="17">
        <v>0.28956687733033398</v>
      </c>
      <c r="BJ286" s="17"/>
      <c r="BK286" s="17">
        <v>0.22284607160887901</v>
      </c>
      <c r="BL286" s="17">
        <v>0.37256993040381398</v>
      </c>
      <c r="BM286" s="17">
        <v>0.36363975333537402</v>
      </c>
      <c r="BN286" s="17">
        <v>0.353544147114356</v>
      </c>
      <c r="BO286" s="17">
        <v>0.36332530111560402</v>
      </c>
      <c r="BP286" s="17">
        <v>0.42319567602364899</v>
      </c>
      <c r="BQ286" s="17">
        <v>0.37177924326190298</v>
      </c>
      <c r="BR286" s="17">
        <v>0.33741744724023498</v>
      </c>
      <c r="BS286" s="17"/>
      <c r="BT286" s="17">
        <v>0.259380054328048</v>
      </c>
      <c r="BU286" s="17">
        <v>0.488595499287932</v>
      </c>
      <c r="BV286" s="17">
        <v>0.34402814286482902</v>
      </c>
      <c r="BW286" s="17"/>
      <c r="BX286" s="17">
        <v>0.27879166282129803</v>
      </c>
      <c r="BY286" s="17">
        <v>0.33244540606762202</v>
      </c>
      <c r="BZ286" s="17"/>
      <c r="CA286" s="17">
        <v>0.351550515922044</v>
      </c>
      <c r="CB286" s="17">
        <v>0.34340532995557199</v>
      </c>
      <c r="CC286" s="17">
        <v>0.32142083062654397</v>
      </c>
      <c r="CD286" s="17">
        <v>0.24353970166080899</v>
      </c>
      <c r="CE286" s="17">
        <v>0.29780131067715598</v>
      </c>
    </row>
    <row r="287" spans="2:83" x14ac:dyDescent="0.35">
      <c r="B287" t="s">
        <v>113</v>
      </c>
      <c r="C287" s="17">
        <v>0.20185477442067401</v>
      </c>
      <c r="D287" s="17">
        <v>0.19049727107473199</v>
      </c>
      <c r="E287" s="17">
        <v>0.21055442990018899</v>
      </c>
      <c r="F287" s="17"/>
      <c r="G287" s="17">
        <v>9.6566543681452302E-2</v>
      </c>
      <c r="H287" s="17">
        <v>0.180919812251711</v>
      </c>
      <c r="I287" s="17">
        <v>0.25180819720219499</v>
      </c>
      <c r="J287" s="17">
        <v>0.24019558747896699</v>
      </c>
      <c r="K287" s="17">
        <v>0.24081550589558101</v>
      </c>
      <c r="L287" s="17">
        <v>0.191588912876406</v>
      </c>
      <c r="M287" s="17"/>
      <c r="N287" s="17">
        <v>0.144715097947932</v>
      </c>
      <c r="O287" s="17">
        <v>0.21127773855313201</v>
      </c>
      <c r="P287" s="17">
        <v>0.25601783468515898</v>
      </c>
      <c r="Q287" s="17">
        <v>0.25907010234315098</v>
      </c>
      <c r="R287" s="17">
        <v>0.14936728473343799</v>
      </c>
      <c r="S287" s="17">
        <v>0.19206972526090799</v>
      </c>
      <c r="T287" s="17">
        <v>0.20805356380338999</v>
      </c>
      <c r="U287" s="17">
        <v>0.18120177572605001</v>
      </c>
      <c r="V287" s="17">
        <v>0.21164189049604901</v>
      </c>
      <c r="W287" s="17">
        <v>0.21780271621180899</v>
      </c>
      <c r="X287" s="17">
        <v>0.211744471702702</v>
      </c>
      <c r="Y287" s="17">
        <v>0.17426945620880499</v>
      </c>
      <c r="Z287" s="17"/>
      <c r="AA287" s="17">
        <v>0.13939283662045801</v>
      </c>
      <c r="AB287" s="17">
        <v>0.22508833186582899</v>
      </c>
      <c r="AC287" s="17">
        <v>0.17144005468198201</v>
      </c>
      <c r="AD287" s="17">
        <v>0.27155341064170602</v>
      </c>
      <c r="AE287" s="17"/>
      <c r="AF287" s="17">
        <v>0.154263428691159</v>
      </c>
      <c r="AG287" s="17">
        <v>0.216526114272097</v>
      </c>
      <c r="AH287" s="17">
        <v>0.19406135987620399</v>
      </c>
      <c r="AI287" s="17">
        <v>0.218647820459485</v>
      </c>
      <c r="AJ287" s="17">
        <v>0.232083514127223</v>
      </c>
      <c r="AK287" s="17">
        <v>0.20483842367399799</v>
      </c>
      <c r="AL287" s="17"/>
      <c r="AM287" s="17">
        <v>0.18731808273020401</v>
      </c>
      <c r="AN287" s="17">
        <v>0.16597280422343799</v>
      </c>
      <c r="AO287" s="17">
        <v>0.20235585214885299</v>
      </c>
      <c r="AP287" s="17">
        <v>0.24530491938371801</v>
      </c>
      <c r="AQ287" s="17">
        <v>0.362872413518882</v>
      </c>
      <c r="AR287" s="17"/>
      <c r="AS287" s="17">
        <v>0.16237593428584701</v>
      </c>
      <c r="AT287" s="17">
        <v>0.14669362928000601</v>
      </c>
      <c r="AU287" s="17">
        <v>0.16606854384716799</v>
      </c>
      <c r="AV287" s="17"/>
      <c r="AW287" s="17">
        <v>0.28067603833999699</v>
      </c>
      <c r="AX287" s="17">
        <v>0.193701817983396</v>
      </c>
      <c r="AY287" s="17">
        <v>0.15087184084463201</v>
      </c>
      <c r="AZ287" s="17">
        <v>0.11924401845148699</v>
      </c>
      <c r="BA287" s="17">
        <v>0.15349205127201801</v>
      </c>
      <c r="BB287" s="17"/>
      <c r="BC287" s="17">
        <v>0.18006045308685101</v>
      </c>
      <c r="BD287" s="17">
        <v>0.19661419930771801</v>
      </c>
      <c r="BE287" s="17" t="s">
        <v>101</v>
      </c>
      <c r="BF287" s="17">
        <v>0.245513554895677</v>
      </c>
      <c r="BG287" s="17">
        <v>0.245640156974202</v>
      </c>
      <c r="BH287" s="17">
        <v>0.21597090997194399</v>
      </c>
      <c r="BI287" s="17">
        <v>0.22702348295395899</v>
      </c>
      <c r="BJ287" s="17"/>
      <c r="BK287" s="17">
        <v>0.318141891022935</v>
      </c>
      <c r="BL287" s="17">
        <v>0.24272468500397601</v>
      </c>
      <c r="BM287" s="17">
        <v>0.200012052916448</v>
      </c>
      <c r="BN287" s="17">
        <v>0.21388287249639601</v>
      </c>
      <c r="BO287" s="17">
        <v>0.14956029145531799</v>
      </c>
      <c r="BP287" s="17">
        <v>0.12795464514851801</v>
      </c>
      <c r="BQ287" s="17">
        <v>9.4744150248811401E-2</v>
      </c>
      <c r="BR287" s="17">
        <v>0.122378456965269</v>
      </c>
      <c r="BS287" s="17"/>
      <c r="BT287" s="17">
        <v>0.176570624657264</v>
      </c>
      <c r="BU287" s="17">
        <v>0.22012436330921401</v>
      </c>
      <c r="BV287" s="17">
        <v>0.210639760564652</v>
      </c>
      <c r="BW287" s="17"/>
      <c r="BX287" s="17">
        <v>0.13627986975286099</v>
      </c>
      <c r="BY287" s="17">
        <v>0.215753665364109</v>
      </c>
      <c r="BZ287" s="17"/>
      <c r="CA287" s="17">
        <v>1.95914946554827E-2</v>
      </c>
      <c r="CB287" s="17">
        <v>0.12789367649269501</v>
      </c>
      <c r="CC287" s="17">
        <v>0.224746303573096</v>
      </c>
      <c r="CD287" s="17">
        <v>0.15700231457101499</v>
      </c>
      <c r="CE287" s="17">
        <v>0.248831250850054</v>
      </c>
    </row>
    <row r="288" spans="2:83" x14ac:dyDescent="0.35">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row>
    <row r="289" spans="2:83" x14ac:dyDescent="0.35">
      <c r="B289" s="6" t="s">
        <v>227</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row>
    <row r="290" spans="2:83" x14ac:dyDescent="0.35">
      <c r="B290" s="24" t="s">
        <v>103</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row>
    <row r="291" spans="2:83" x14ac:dyDescent="0.35">
      <c r="B291" t="s">
        <v>222</v>
      </c>
      <c r="C291" s="17">
        <v>0.27263183157079202</v>
      </c>
      <c r="D291" s="17">
        <v>0.24991140724896699</v>
      </c>
      <c r="E291" s="17">
        <v>0.29507390107285603</v>
      </c>
      <c r="F291" s="17"/>
      <c r="G291" s="17">
        <v>0.29752586013090598</v>
      </c>
      <c r="H291" s="17">
        <v>0.25321049530102602</v>
      </c>
      <c r="I291" s="17">
        <v>0.25104470806260698</v>
      </c>
      <c r="J291" s="17">
        <v>0.27346467461509699</v>
      </c>
      <c r="K291" s="17">
        <v>0.23613222222077601</v>
      </c>
      <c r="L291" s="17">
        <v>0.31313345004704202</v>
      </c>
      <c r="M291" s="17"/>
      <c r="N291" s="17">
        <v>0.28880191887693502</v>
      </c>
      <c r="O291" s="17">
        <v>0.27833664405955499</v>
      </c>
      <c r="P291" s="17">
        <v>0.23730192129303501</v>
      </c>
      <c r="Q291" s="17">
        <v>0.27046665319664098</v>
      </c>
      <c r="R291" s="17">
        <v>0.288823144645869</v>
      </c>
      <c r="S291" s="17">
        <v>0.25763763890191599</v>
      </c>
      <c r="T291" s="17">
        <v>0.24472969861624</v>
      </c>
      <c r="U291" s="17">
        <v>0.26808607278900498</v>
      </c>
      <c r="V291" s="17">
        <v>0.255347175154711</v>
      </c>
      <c r="W291" s="17">
        <v>0.23964986765256799</v>
      </c>
      <c r="X291" s="17">
        <v>0.380756250290743</v>
      </c>
      <c r="Y291" s="17">
        <v>0.34232829858885599</v>
      </c>
      <c r="Z291" s="17"/>
      <c r="AA291" s="17">
        <v>0.31007167806274399</v>
      </c>
      <c r="AB291" s="17">
        <v>0.26911320085200302</v>
      </c>
      <c r="AC291" s="17">
        <v>0.26558126746230298</v>
      </c>
      <c r="AD291" s="17">
        <v>0.242278727901929</v>
      </c>
      <c r="AE291" s="17"/>
      <c r="AF291" s="17">
        <v>0.247156132555575</v>
      </c>
      <c r="AG291" s="17">
        <v>0.27190129409407698</v>
      </c>
      <c r="AH291" s="17">
        <v>0.273410333761408</v>
      </c>
      <c r="AI291" s="17">
        <v>0.25338655853331099</v>
      </c>
      <c r="AJ291" s="17">
        <v>0.32883417193702202</v>
      </c>
      <c r="AK291" s="17">
        <v>0.32968895562557499</v>
      </c>
      <c r="AL291" s="17"/>
      <c r="AM291" s="17">
        <v>0.28954725230162398</v>
      </c>
      <c r="AN291" s="17">
        <v>0.29174833692975499</v>
      </c>
      <c r="AO291" s="17">
        <v>0.26678571486178099</v>
      </c>
      <c r="AP291" s="17">
        <v>0.11595895308168901</v>
      </c>
      <c r="AQ291" s="17">
        <v>0.176388722736214</v>
      </c>
      <c r="AR291" s="17"/>
      <c r="AS291" s="17">
        <v>0.27517031695944699</v>
      </c>
      <c r="AT291" s="17">
        <v>0.30899475703193502</v>
      </c>
      <c r="AU291" s="17">
        <v>0.22600883328585999</v>
      </c>
      <c r="AV291" s="17"/>
      <c r="AW291" s="17">
        <v>0.24009432281558499</v>
      </c>
      <c r="AX291" s="17">
        <v>0.29345765963305398</v>
      </c>
      <c r="AY291" s="17">
        <v>0.27983329531684797</v>
      </c>
      <c r="AZ291" s="17">
        <v>0.31093145289368601</v>
      </c>
      <c r="BA291" s="17">
        <v>0.245510487778791</v>
      </c>
      <c r="BB291" s="17"/>
      <c r="BC291" s="17">
        <v>0.25463350921817801</v>
      </c>
      <c r="BD291" s="17">
        <v>0.29588592004307601</v>
      </c>
      <c r="BE291" s="17" t="s">
        <v>101</v>
      </c>
      <c r="BF291" s="17">
        <v>0.262087014070496</v>
      </c>
      <c r="BG291" s="17">
        <v>0.27526761040091102</v>
      </c>
      <c r="BH291" s="17">
        <v>0.28536329909635</v>
      </c>
      <c r="BI291" s="17">
        <v>0.30022434758411198</v>
      </c>
      <c r="BJ291" s="17"/>
      <c r="BK291" s="17">
        <v>0.276062478103828</v>
      </c>
      <c r="BL291" s="17">
        <v>0.24886188157681099</v>
      </c>
      <c r="BM291" s="17">
        <v>0.27347361844867901</v>
      </c>
      <c r="BN291" s="17">
        <v>0.28640741597471397</v>
      </c>
      <c r="BO291" s="17">
        <v>0.26143952597351999</v>
      </c>
      <c r="BP291" s="17">
        <v>0.30497836808456202</v>
      </c>
      <c r="BQ291" s="17">
        <v>0.269203241096932</v>
      </c>
      <c r="BR291" s="17">
        <v>0.295180594901987</v>
      </c>
      <c r="BS291" s="17"/>
      <c r="BT291" s="17">
        <v>0.28008688161564199</v>
      </c>
      <c r="BU291" s="17">
        <v>0.30092439459003101</v>
      </c>
      <c r="BV291" s="17">
        <v>0.24747910488446401</v>
      </c>
      <c r="BW291" s="17"/>
      <c r="BX291" s="17">
        <v>0.28049346150485899</v>
      </c>
      <c r="BY291" s="17">
        <v>0.260117582065438</v>
      </c>
      <c r="BZ291" s="17"/>
      <c r="CA291" s="17">
        <v>0.27275140165252398</v>
      </c>
      <c r="CB291" s="17">
        <v>0.302996023921909</v>
      </c>
      <c r="CC291" s="17">
        <v>0.25797760880797599</v>
      </c>
      <c r="CD291" s="17">
        <v>0.24691157576685799</v>
      </c>
      <c r="CE291" s="17">
        <v>0.26341239202084299</v>
      </c>
    </row>
    <row r="292" spans="2:83" x14ac:dyDescent="0.35">
      <c r="B292" t="s">
        <v>223</v>
      </c>
      <c r="C292" s="17">
        <v>0.28088514530169501</v>
      </c>
      <c r="D292" s="17">
        <v>0.30621015273878199</v>
      </c>
      <c r="E292" s="17">
        <v>0.256111132227959</v>
      </c>
      <c r="F292" s="17"/>
      <c r="G292" s="17">
        <v>0.42116174137106699</v>
      </c>
      <c r="H292" s="17">
        <v>0.360736964404404</v>
      </c>
      <c r="I292" s="17">
        <v>0.34205428733167398</v>
      </c>
      <c r="J292" s="17">
        <v>0.210221856008876</v>
      </c>
      <c r="K292" s="17">
        <v>0.19404672917563001</v>
      </c>
      <c r="L292" s="17">
        <v>0.18769705222069399</v>
      </c>
      <c r="M292" s="17"/>
      <c r="N292" s="17">
        <v>0.376419131348529</v>
      </c>
      <c r="O292" s="17">
        <v>0.28787404363564001</v>
      </c>
      <c r="P292" s="17">
        <v>0.22292108622335099</v>
      </c>
      <c r="Q292" s="17">
        <v>0.25536273786241298</v>
      </c>
      <c r="R292" s="17">
        <v>0.24717276274278699</v>
      </c>
      <c r="S292" s="17">
        <v>0.31317959212507102</v>
      </c>
      <c r="T292" s="17">
        <v>0.25929748997062702</v>
      </c>
      <c r="U292" s="17">
        <v>0.31800571785811199</v>
      </c>
      <c r="V292" s="17">
        <v>0.28673957363632402</v>
      </c>
      <c r="W292" s="17">
        <v>0.26537094811594197</v>
      </c>
      <c r="X292" s="17">
        <v>0.14353728653154799</v>
      </c>
      <c r="Y292" s="17">
        <v>0.280580504569303</v>
      </c>
      <c r="Z292" s="17"/>
      <c r="AA292" s="17">
        <v>0.30164324640842799</v>
      </c>
      <c r="AB292" s="17">
        <v>0.25910701042817602</v>
      </c>
      <c r="AC292" s="17">
        <v>0.34324974643682599</v>
      </c>
      <c r="AD292" s="17">
        <v>0.22435650953422601</v>
      </c>
      <c r="AE292" s="17"/>
      <c r="AF292" s="17">
        <v>0.39183735809735798</v>
      </c>
      <c r="AG292" s="17">
        <v>0.26878629854886399</v>
      </c>
      <c r="AH292" s="17">
        <v>0.305094972295264</v>
      </c>
      <c r="AI292" s="17">
        <v>0.24803622914311499</v>
      </c>
      <c r="AJ292" s="17">
        <v>0.15858288884586799</v>
      </c>
      <c r="AK292" s="17">
        <v>0.21664837620427299</v>
      </c>
      <c r="AL292" s="17"/>
      <c r="AM292" s="17">
        <v>0.26597895868743299</v>
      </c>
      <c r="AN292" s="17">
        <v>0.315540118428565</v>
      </c>
      <c r="AO292" s="17">
        <v>0.28112894024566698</v>
      </c>
      <c r="AP292" s="17">
        <v>0.25137456042653999</v>
      </c>
      <c r="AQ292" s="17">
        <v>0.21807666622537999</v>
      </c>
      <c r="AR292" s="17"/>
      <c r="AS292" s="17">
        <v>0.291433347517362</v>
      </c>
      <c r="AT292" s="17">
        <v>0.31536714477414801</v>
      </c>
      <c r="AU292" s="17">
        <v>0.35095054194405201</v>
      </c>
      <c r="AV292" s="17"/>
      <c r="AW292" s="17">
        <v>0.21695196658246901</v>
      </c>
      <c r="AX292" s="17">
        <v>0.28764154685009302</v>
      </c>
      <c r="AY292" s="17">
        <v>0.31376355701687603</v>
      </c>
      <c r="AZ292" s="17">
        <v>0.370879309849034</v>
      </c>
      <c r="BA292" s="17">
        <v>0.35417318987607999</v>
      </c>
      <c r="BB292" s="17"/>
      <c r="BC292" s="17">
        <v>0.26500314402688002</v>
      </c>
      <c r="BD292" s="17">
        <v>0.286849651578235</v>
      </c>
      <c r="BE292" s="17" t="s">
        <v>101</v>
      </c>
      <c r="BF292" s="17">
        <v>0.31379569123595202</v>
      </c>
      <c r="BG292" s="17">
        <v>0.25592935120410798</v>
      </c>
      <c r="BH292" s="17">
        <v>0.31123323694594202</v>
      </c>
      <c r="BI292" s="17">
        <v>0.2951446646316</v>
      </c>
      <c r="BJ292" s="17"/>
      <c r="BK292" s="17">
        <v>0.14753014059927599</v>
      </c>
      <c r="BL292" s="17">
        <v>0.22516932135009601</v>
      </c>
      <c r="BM292" s="17">
        <v>0.28135967063156497</v>
      </c>
      <c r="BN292" s="17">
        <v>0.26918336934307202</v>
      </c>
      <c r="BO292" s="17">
        <v>0.338719256219356</v>
      </c>
      <c r="BP292" s="17">
        <v>0.31319596562074797</v>
      </c>
      <c r="BQ292" s="17">
        <v>0.44015532805929702</v>
      </c>
      <c r="BR292" s="17">
        <v>0.37477569070024203</v>
      </c>
      <c r="BS292" s="17"/>
      <c r="BT292" s="17">
        <v>0.339307617412964</v>
      </c>
      <c r="BU292" s="17">
        <v>0.20175371777232001</v>
      </c>
      <c r="BV292" s="17">
        <v>0.28664345141916697</v>
      </c>
      <c r="BW292" s="17"/>
      <c r="BX292" s="17">
        <v>0.36724402977382298</v>
      </c>
      <c r="BY292" s="17">
        <v>0.297182314145646</v>
      </c>
      <c r="BZ292" s="17"/>
      <c r="CA292" s="17">
        <v>0.444388573139262</v>
      </c>
      <c r="CB292" s="17">
        <v>0.35070382087811303</v>
      </c>
      <c r="CC292" s="17">
        <v>0.29714514136397402</v>
      </c>
      <c r="CD292" s="17">
        <v>0.43900450409715103</v>
      </c>
      <c r="CE292" s="17">
        <v>0.25980529892696602</v>
      </c>
    </row>
    <row r="293" spans="2:83" x14ac:dyDescent="0.35">
      <c r="B293" t="s">
        <v>224</v>
      </c>
      <c r="C293" s="17">
        <v>4.8331401485134803E-2</v>
      </c>
      <c r="D293" s="17">
        <v>6.5901638380835598E-2</v>
      </c>
      <c r="E293" s="17">
        <v>3.1618260368912701E-2</v>
      </c>
      <c r="F293" s="17"/>
      <c r="G293" s="17">
        <v>6.6247455583158699E-2</v>
      </c>
      <c r="H293" s="17">
        <v>7.4100439140267399E-2</v>
      </c>
      <c r="I293" s="17">
        <v>5.1889269381625802E-2</v>
      </c>
      <c r="J293" s="17">
        <v>3.40597600113553E-2</v>
      </c>
      <c r="K293" s="17">
        <v>3.1564906885070902E-2</v>
      </c>
      <c r="L293" s="17">
        <v>3.5199946333186301E-2</v>
      </c>
      <c r="M293" s="17"/>
      <c r="N293" s="17">
        <v>6.63254955275345E-2</v>
      </c>
      <c r="O293" s="17">
        <v>4.6226682323541698E-2</v>
      </c>
      <c r="P293" s="17">
        <v>2.9837475827450902E-2</v>
      </c>
      <c r="Q293" s="17">
        <v>5.5356255893370399E-2</v>
      </c>
      <c r="R293" s="17">
        <v>5.3989717639084799E-2</v>
      </c>
      <c r="S293" s="17">
        <v>4.8733040353020798E-2</v>
      </c>
      <c r="T293" s="17">
        <v>6.3396695557958196E-2</v>
      </c>
      <c r="U293" s="17">
        <v>4.9445207126588502E-2</v>
      </c>
      <c r="V293" s="17">
        <v>5.8883343935822903E-2</v>
      </c>
      <c r="W293" s="17">
        <v>3.7570730067455198E-2</v>
      </c>
      <c r="X293" s="17">
        <v>1.1830299314850501E-2</v>
      </c>
      <c r="Y293" s="17">
        <v>0</v>
      </c>
      <c r="Z293" s="17"/>
      <c r="AA293" s="17">
        <v>5.5894835125454602E-2</v>
      </c>
      <c r="AB293" s="17">
        <v>3.7809493168606802E-2</v>
      </c>
      <c r="AC293" s="17">
        <v>6.2233647900178199E-2</v>
      </c>
      <c r="AD293" s="17">
        <v>3.73415779355643E-2</v>
      </c>
      <c r="AE293" s="17"/>
      <c r="AF293" s="17">
        <v>7.7800179804878494E-2</v>
      </c>
      <c r="AG293" s="17">
        <v>4.35889116372601E-2</v>
      </c>
      <c r="AH293" s="17">
        <v>3.4098155986278203E-2</v>
      </c>
      <c r="AI293" s="17">
        <v>4.3062813912537599E-2</v>
      </c>
      <c r="AJ293" s="17">
        <v>3.6261009631545701E-2</v>
      </c>
      <c r="AK293" s="17">
        <v>2.7696024899970799E-2</v>
      </c>
      <c r="AL293" s="17"/>
      <c r="AM293" s="17">
        <v>5.0715264557625997E-2</v>
      </c>
      <c r="AN293" s="17">
        <v>5.0064994787924103E-2</v>
      </c>
      <c r="AO293" s="17">
        <v>6.1717327473586298E-2</v>
      </c>
      <c r="AP293" s="17">
        <v>4.2217721821964503E-2</v>
      </c>
      <c r="AQ293" s="17">
        <v>4.6891838277376897E-2</v>
      </c>
      <c r="AR293" s="17"/>
      <c r="AS293" s="17">
        <v>6.2424204591649102E-2</v>
      </c>
      <c r="AT293" s="17">
        <v>5.1539523276172901E-2</v>
      </c>
      <c r="AU293" s="17">
        <v>6.2943736529197894E-2</v>
      </c>
      <c r="AV293" s="17"/>
      <c r="AW293" s="17">
        <v>4.4127195731340003E-2</v>
      </c>
      <c r="AX293" s="17">
        <v>4.4284214271665498E-2</v>
      </c>
      <c r="AY293" s="17">
        <v>3.2754907558730798E-2</v>
      </c>
      <c r="AZ293" s="17">
        <v>8.6103103072885698E-2</v>
      </c>
      <c r="BA293" s="17">
        <v>7.6802854210483495E-2</v>
      </c>
      <c r="BB293" s="17"/>
      <c r="BC293" s="17">
        <v>5.2169185299774302E-2</v>
      </c>
      <c r="BD293" s="17">
        <v>4.4222758860394597E-2</v>
      </c>
      <c r="BE293" s="17" t="s">
        <v>101</v>
      </c>
      <c r="BF293" s="17">
        <v>3.5486684972666299E-2</v>
      </c>
      <c r="BG293" s="17">
        <v>5.6655007453092501E-2</v>
      </c>
      <c r="BH293" s="17">
        <v>4.5885262789478201E-2</v>
      </c>
      <c r="BI293" s="17">
        <v>6.9062691835872297E-2</v>
      </c>
      <c r="BJ293" s="17"/>
      <c r="BK293" s="17">
        <v>4.9695257820433499E-2</v>
      </c>
      <c r="BL293" s="17">
        <v>6.2327260958399203E-2</v>
      </c>
      <c r="BM293" s="17">
        <v>5.9481208135556601E-2</v>
      </c>
      <c r="BN293" s="17">
        <v>2.7351672559736199E-2</v>
      </c>
      <c r="BO293" s="17">
        <v>3.4674823260114597E-2</v>
      </c>
      <c r="BP293" s="17">
        <v>5.7760488685741899E-2</v>
      </c>
      <c r="BQ293" s="17">
        <v>9.8571208838305092E-3</v>
      </c>
      <c r="BR293" s="17">
        <v>7.1804167719581799E-2</v>
      </c>
      <c r="BS293" s="17"/>
      <c r="BT293" s="17">
        <v>5.7584292257362502E-2</v>
      </c>
      <c r="BU293" s="17">
        <v>2.9502132702646299E-2</v>
      </c>
      <c r="BV293" s="17">
        <v>5.3976241347198299E-2</v>
      </c>
      <c r="BW293" s="17"/>
      <c r="BX293" s="17">
        <v>7.0280013965219504E-2</v>
      </c>
      <c r="BY293" s="17">
        <v>3.9673002374998399E-2</v>
      </c>
      <c r="BZ293" s="17"/>
      <c r="CA293" s="17">
        <v>0.13453284022848699</v>
      </c>
      <c r="CB293" s="17">
        <v>5.26489167801895E-2</v>
      </c>
      <c r="CC293" s="17">
        <v>3.6565492541954098E-2</v>
      </c>
      <c r="CD293" s="17">
        <v>5.6106160105401703E-2</v>
      </c>
      <c r="CE293" s="17">
        <v>3.6322044417953302E-2</v>
      </c>
    </row>
    <row r="294" spans="2:83" x14ac:dyDescent="0.35">
      <c r="B294" t="s">
        <v>113</v>
      </c>
      <c r="C294" s="17">
        <v>0.39815162164237899</v>
      </c>
      <c r="D294" s="17">
        <v>0.377976801631416</v>
      </c>
      <c r="E294" s="17">
        <v>0.417196706330272</v>
      </c>
      <c r="F294" s="17"/>
      <c r="G294" s="17">
        <v>0.215064942914868</v>
      </c>
      <c r="H294" s="17">
        <v>0.311952101154302</v>
      </c>
      <c r="I294" s="17">
        <v>0.35501173522409402</v>
      </c>
      <c r="J294" s="17">
        <v>0.48225370936467099</v>
      </c>
      <c r="K294" s="17">
        <v>0.53825614171852298</v>
      </c>
      <c r="L294" s="17">
        <v>0.46396955139907797</v>
      </c>
      <c r="M294" s="17"/>
      <c r="N294" s="17">
        <v>0.26845345424700201</v>
      </c>
      <c r="O294" s="17">
        <v>0.38756262998126301</v>
      </c>
      <c r="P294" s="17">
        <v>0.50993951665616299</v>
      </c>
      <c r="Q294" s="17">
        <v>0.41881435304757603</v>
      </c>
      <c r="R294" s="17">
        <v>0.41001437497225901</v>
      </c>
      <c r="S294" s="17">
        <v>0.38044972861999199</v>
      </c>
      <c r="T294" s="17">
        <v>0.43257611585517602</v>
      </c>
      <c r="U294" s="17">
        <v>0.36446300222629502</v>
      </c>
      <c r="V294" s="17">
        <v>0.39902990727314203</v>
      </c>
      <c r="W294" s="17">
        <v>0.45740845416403503</v>
      </c>
      <c r="X294" s="17">
        <v>0.46387616386285901</v>
      </c>
      <c r="Y294" s="17">
        <v>0.377091196841841</v>
      </c>
      <c r="Z294" s="17"/>
      <c r="AA294" s="17">
        <v>0.33239024040337301</v>
      </c>
      <c r="AB294" s="17">
        <v>0.43397029555121502</v>
      </c>
      <c r="AC294" s="17">
        <v>0.32893533820069298</v>
      </c>
      <c r="AD294" s="17">
        <v>0.49602318462828099</v>
      </c>
      <c r="AE294" s="17"/>
      <c r="AF294" s="17">
        <v>0.28320632954218899</v>
      </c>
      <c r="AG294" s="17">
        <v>0.415723495719798</v>
      </c>
      <c r="AH294" s="17">
        <v>0.38739653795705098</v>
      </c>
      <c r="AI294" s="17">
        <v>0.45551439841103702</v>
      </c>
      <c r="AJ294" s="17">
        <v>0.47632192958556402</v>
      </c>
      <c r="AK294" s="17">
        <v>0.42596664327018102</v>
      </c>
      <c r="AL294" s="17"/>
      <c r="AM294" s="17">
        <v>0.39375852445331799</v>
      </c>
      <c r="AN294" s="17">
        <v>0.34264654985375598</v>
      </c>
      <c r="AO294" s="17">
        <v>0.39036801741896598</v>
      </c>
      <c r="AP294" s="17">
        <v>0.590448764669806</v>
      </c>
      <c r="AQ294" s="17">
        <v>0.55864277276102903</v>
      </c>
      <c r="AR294" s="17"/>
      <c r="AS294" s="17">
        <v>0.37097213093154202</v>
      </c>
      <c r="AT294" s="17">
        <v>0.32409857491774302</v>
      </c>
      <c r="AU294" s="17">
        <v>0.36009688824089098</v>
      </c>
      <c r="AV294" s="17"/>
      <c r="AW294" s="17">
        <v>0.49882651487060597</v>
      </c>
      <c r="AX294" s="17">
        <v>0.37461657924518699</v>
      </c>
      <c r="AY294" s="17">
        <v>0.37364824010754499</v>
      </c>
      <c r="AZ294" s="17">
        <v>0.232086134184395</v>
      </c>
      <c r="BA294" s="17">
        <v>0.32351346813464599</v>
      </c>
      <c r="BB294" s="17"/>
      <c r="BC294" s="17">
        <v>0.42819416145516798</v>
      </c>
      <c r="BD294" s="17">
        <v>0.37304166951829398</v>
      </c>
      <c r="BE294" s="17" t="s">
        <v>101</v>
      </c>
      <c r="BF294" s="17">
        <v>0.38863060972088598</v>
      </c>
      <c r="BG294" s="17">
        <v>0.41214803094188801</v>
      </c>
      <c r="BH294" s="17">
        <v>0.35751820116823002</v>
      </c>
      <c r="BI294" s="17">
        <v>0.33556829594841597</v>
      </c>
      <c r="BJ294" s="17"/>
      <c r="BK294" s="17">
        <v>0.52671212347646201</v>
      </c>
      <c r="BL294" s="17">
        <v>0.463641536114693</v>
      </c>
      <c r="BM294" s="17">
        <v>0.3856855027842</v>
      </c>
      <c r="BN294" s="17">
        <v>0.41705754212247798</v>
      </c>
      <c r="BO294" s="17">
        <v>0.365166394547009</v>
      </c>
      <c r="BP294" s="17">
        <v>0.32406517760894799</v>
      </c>
      <c r="BQ294" s="17">
        <v>0.28078430995994003</v>
      </c>
      <c r="BR294" s="17">
        <v>0.25823954667818999</v>
      </c>
      <c r="BS294" s="17"/>
      <c r="BT294" s="17">
        <v>0.32302120871403101</v>
      </c>
      <c r="BU294" s="17">
        <v>0.467819754935003</v>
      </c>
      <c r="BV294" s="17">
        <v>0.41190120234916999</v>
      </c>
      <c r="BW294" s="17"/>
      <c r="BX294" s="17">
        <v>0.28198249475609799</v>
      </c>
      <c r="BY294" s="17">
        <v>0.40302710141391801</v>
      </c>
      <c r="BZ294" s="17"/>
      <c r="CA294" s="17">
        <v>0.14832718497972699</v>
      </c>
      <c r="CB294" s="17">
        <v>0.29365123841978802</v>
      </c>
      <c r="CC294" s="17">
        <v>0.40831175728609598</v>
      </c>
      <c r="CD294" s="17">
        <v>0.25797776003058898</v>
      </c>
      <c r="CE294" s="17">
        <v>0.44046026463423799</v>
      </c>
    </row>
    <row r="295" spans="2:83" x14ac:dyDescent="0.35">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row>
    <row r="296" spans="2:83" x14ac:dyDescent="0.35">
      <c r="B296" s="6" t="s">
        <v>228</v>
      </c>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row>
    <row r="297" spans="2:83" x14ac:dyDescent="0.35">
      <c r="B297" s="24" t="s">
        <v>103</v>
      </c>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row>
    <row r="298" spans="2:83" x14ac:dyDescent="0.35">
      <c r="B298" t="s">
        <v>222</v>
      </c>
      <c r="C298" s="17">
        <v>0.49405892921069</v>
      </c>
      <c r="D298" s="17">
        <v>0.48249967181147302</v>
      </c>
      <c r="E298" s="17">
        <v>0.50664900778830302</v>
      </c>
      <c r="F298" s="17"/>
      <c r="G298" s="17">
        <v>0.43788016003515801</v>
      </c>
      <c r="H298" s="17">
        <v>0.35867254169685397</v>
      </c>
      <c r="I298" s="17">
        <v>0.34183277646905702</v>
      </c>
      <c r="J298" s="17">
        <v>0.470407733066321</v>
      </c>
      <c r="K298" s="17">
        <v>0.59722110661501904</v>
      </c>
      <c r="L298" s="17">
        <v>0.71574402198906095</v>
      </c>
      <c r="M298" s="17"/>
      <c r="N298" s="17">
        <v>0.36767645136649402</v>
      </c>
      <c r="O298" s="17">
        <v>0.53424368767256403</v>
      </c>
      <c r="P298" s="17">
        <v>0.50890902608446897</v>
      </c>
      <c r="Q298" s="17">
        <v>0.468583361385011</v>
      </c>
      <c r="R298" s="17">
        <v>0.54294858009626801</v>
      </c>
      <c r="S298" s="17">
        <v>0.41830851483138698</v>
      </c>
      <c r="T298" s="17">
        <v>0.48243963441552901</v>
      </c>
      <c r="U298" s="17">
        <v>0.55476133565691599</v>
      </c>
      <c r="V298" s="17">
        <v>0.51295887892351799</v>
      </c>
      <c r="W298" s="17">
        <v>0.52737418673469105</v>
      </c>
      <c r="X298" s="17">
        <v>0.61561986663727197</v>
      </c>
      <c r="Y298" s="17">
        <v>0.63866823570709097</v>
      </c>
      <c r="Z298" s="17"/>
      <c r="AA298" s="17">
        <v>0.52242802497783303</v>
      </c>
      <c r="AB298" s="17">
        <v>0.47551628207020002</v>
      </c>
      <c r="AC298" s="17">
        <v>0.52852213068249299</v>
      </c>
      <c r="AD298" s="17">
        <v>0.45412102559638101</v>
      </c>
      <c r="AE298" s="17"/>
      <c r="AF298" s="17">
        <v>0.41945419046841098</v>
      </c>
      <c r="AG298" s="17">
        <v>0.50520872745595302</v>
      </c>
      <c r="AH298" s="17">
        <v>0.47505305806255299</v>
      </c>
      <c r="AI298" s="17">
        <v>0.48784716340836998</v>
      </c>
      <c r="AJ298" s="17">
        <v>0.59764325441461696</v>
      </c>
      <c r="AK298" s="17">
        <v>0.595363912295646</v>
      </c>
      <c r="AL298" s="17"/>
      <c r="AM298" s="17">
        <v>0.55854879848401595</v>
      </c>
      <c r="AN298" s="17">
        <v>0.45169962770842398</v>
      </c>
      <c r="AO298" s="17">
        <v>0.47472861944096001</v>
      </c>
      <c r="AP298" s="17">
        <v>0.76610376303012295</v>
      </c>
      <c r="AQ298" s="17">
        <v>0.36202408862569502</v>
      </c>
      <c r="AR298" s="17"/>
      <c r="AS298" s="17">
        <v>0.513437784303032</v>
      </c>
      <c r="AT298" s="17">
        <v>0.496379944133998</v>
      </c>
      <c r="AU298" s="17">
        <v>0.46213670112932498</v>
      </c>
      <c r="AV298" s="17"/>
      <c r="AW298" s="17">
        <v>0.51466148002142098</v>
      </c>
      <c r="AX298" s="17">
        <v>0.52579587545129203</v>
      </c>
      <c r="AY298" s="17">
        <v>0.48910668302948901</v>
      </c>
      <c r="AZ298" s="17">
        <v>0.38973394747505002</v>
      </c>
      <c r="BA298" s="17">
        <v>0.44219408841683999</v>
      </c>
      <c r="BB298" s="17"/>
      <c r="BC298" s="17">
        <v>0.55773836638560803</v>
      </c>
      <c r="BD298" s="17">
        <v>0.45304682931256901</v>
      </c>
      <c r="BE298" s="17" t="s">
        <v>101</v>
      </c>
      <c r="BF298" s="17">
        <v>0.43094018350042002</v>
      </c>
      <c r="BG298" s="17">
        <v>0.47350516665436299</v>
      </c>
      <c r="BH298" s="17">
        <v>0.44763218788257098</v>
      </c>
      <c r="BI298" s="17">
        <v>0.41585601898650998</v>
      </c>
      <c r="BJ298" s="17"/>
      <c r="BK298" s="17">
        <v>0.43136060923474401</v>
      </c>
      <c r="BL298" s="17">
        <v>0.51731362590869301</v>
      </c>
      <c r="BM298" s="17">
        <v>0.54013863823314201</v>
      </c>
      <c r="BN298" s="17">
        <v>0.51200805617355505</v>
      </c>
      <c r="BO298" s="17">
        <v>0.47344332150861501</v>
      </c>
      <c r="BP298" s="17">
        <v>0.45293034897724299</v>
      </c>
      <c r="BQ298" s="17">
        <v>0.55733693413004903</v>
      </c>
      <c r="BR298" s="17">
        <v>0.354592642288653</v>
      </c>
      <c r="BS298" s="17"/>
      <c r="BT298" s="17">
        <v>0.38247149998262497</v>
      </c>
      <c r="BU298" s="17">
        <v>0.64426048090893595</v>
      </c>
      <c r="BV298" s="17">
        <v>0.48043608843192498</v>
      </c>
      <c r="BW298" s="17"/>
      <c r="BX298" s="17">
        <v>0.45995645025257098</v>
      </c>
      <c r="BY298" s="17">
        <v>0.43985545171094098</v>
      </c>
      <c r="BZ298" s="17"/>
      <c r="CA298" s="17">
        <v>0.34190285630580702</v>
      </c>
      <c r="CB298" s="17">
        <v>0.40195225498041898</v>
      </c>
      <c r="CC298" s="17">
        <v>0.45654608182013801</v>
      </c>
      <c r="CD298" s="17">
        <v>0.47922079805225798</v>
      </c>
      <c r="CE298" s="17">
        <v>0.41424655878390199</v>
      </c>
    </row>
    <row r="299" spans="2:83" x14ac:dyDescent="0.35">
      <c r="B299" t="s">
        <v>223</v>
      </c>
      <c r="C299" s="17">
        <v>0.24235867245137499</v>
      </c>
      <c r="D299" s="17">
        <v>0.272069727436207</v>
      </c>
      <c r="E299" s="17">
        <v>0.21344108519320201</v>
      </c>
      <c r="F299" s="17"/>
      <c r="G299" s="17">
        <v>0.38047805570125698</v>
      </c>
      <c r="H299" s="17">
        <v>0.38082573145568599</v>
      </c>
      <c r="I299" s="17">
        <v>0.33488522561908901</v>
      </c>
      <c r="J299" s="17">
        <v>0.21888719682733601</v>
      </c>
      <c r="K299" s="17">
        <v>0.135701671308851</v>
      </c>
      <c r="L299" s="17">
        <v>5.23880793786674E-2</v>
      </c>
      <c r="M299" s="17"/>
      <c r="N299" s="17">
        <v>0.36531167173721302</v>
      </c>
      <c r="O299" s="17">
        <v>0.203172276572784</v>
      </c>
      <c r="P299" s="17">
        <v>0.238662187151164</v>
      </c>
      <c r="Q299" s="17">
        <v>0.237931287442359</v>
      </c>
      <c r="R299" s="17">
        <v>0.22534802095839401</v>
      </c>
      <c r="S299" s="17">
        <v>0.33924392467127401</v>
      </c>
      <c r="T299" s="17">
        <v>0.23386896138796101</v>
      </c>
      <c r="U299" s="17">
        <v>0.19699689172888701</v>
      </c>
      <c r="V299" s="17">
        <v>0.23560785648513299</v>
      </c>
      <c r="W299" s="17">
        <v>0.190255205305049</v>
      </c>
      <c r="X299" s="17">
        <v>9.1761158545564894E-2</v>
      </c>
      <c r="Y299" s="17">
        <v>0.125434241725981</v>
      </c>
      <c r="Z299" s="17"/>
      <c r="AA299" s="17">
        <v>0.26913461178642201</v>
      </c>
      <c r="AB299" s="17">
        <v>0.215817614340576</v>
      </c>
      <c r="AC299" s="17">
        <v>0.25780073458647301</v>
      </c>
      <c r="AD299" s="17">
        <v>0.22550595500738699</v>
      </c>
      <c r="AE299" s="17"/>
      <c r="AF299" s="17">
        <v>0.34092505378299698</v>
      </c>
      <c r="AG299" s="17">
        <v>0.22767334487722701</v>
      </c>
      <c r="AH299" s="17">
        <v>0.25477689214683802</v>
      </c>
      <c r="AI299" s="17">
        <v>0.21654538881618299</v>
      </c>
      <c r="AJ299" s="17">
        <v>0.15124633479378799</v>
      </c>
      <c r="AK299" s="17">
        <v>0.17111555923921601</v>
      </c>
      <c r="AL299" s="17"/>
      <c r="AM299" s="17">
        <v>0.21450216044224699</v>
      </c>
      <c r="AN299" s="17">
        <v>0.28843047021083801</v>
      </c>
      <c r="AO299" s="17">
        <v>0.24730707484335099</v>
      </c>
      <c r="AP299" s="17">
        <v>0</v>
      </c>
      <c r="AQ299" s="17">
        <v>0.24286846841468099</v>
      </c>
      <c r="AR299" s="17"/>
      <c r="AS299" s="17">
        <v>0.256715493179137</v>
      </c>
      <c r="AT299" s="17">
        <v>0.27445127919198398</v>
      </c>
      <c r="AU299" s="17">
        <v>0.31870902868958101</v>
      </c>
      <c r="AV299" s="17"/>
      <c r="AW299" s="17">
        <v>0.201078632584475</v>
      </c>
      <c r="AX299" s="17">
        <v>0.22666013825355</v>
      </c>
      <c r="AY299" s="17">
        <v>0.25539620722539302</v>
      </c>
      <c r="AZ299" s="17">
        <v>0.37599426671295899</v>
      </c>
      <c r="BA299" s="17">
        <v>0.30111146790349402</v>
      </c>
      <c r="BB299" s="17"/>
      <c r="BC299" s="17">
        <v>0.18748940143728199</v>
      </c>
      <c r="BD299" s="17">
        <v>0.28930340023673901</v>
      </c>
      <c r="BE299" s="17" t="s">
        <v>101</v>
      </c>
      <c r="BF299" s="17">
        <v>0.27038474014424502</v>
      </c>
      <c r="BG299" s="17">
        <v>0.25309436858876799</v>
      </c>
      <c r="BH299" s="17">
        <v>0.29089868034412603</v>
      </c>
      <c r="BI299" s="17">
        <v>0.29696408557772702</v>
      </c>
      <c r="BJ299" s="17"/>
      <c r="BK299" s="17">
        <v>0.17383521817113601</v>
      </c>
      <c r="BL299" s="17">
        <v>0.20693732455986799</v>
      </c>
      <c r="BM299" s="17">
        <v>0.22121606474327399</v>
      </c>
      <c r="BN299" s="17">
        <v>0.21876473133337401</v>
      </c>
      <c r="BO299" s="17">
        <v>0.287916160266521</v>
      </c>
      <c r="BP299" s="17">
        <v>0.34678476551853898</v>
      </c>
      <c r="BQ299" s="17">
        <v>0.249300882147974</v>
      </c>
      <c r="BR299" s="17">
        <v>0.375538390541309</v>
      </c>
      <c r="BS299" s="17"/>
      <c r="BT299" s="17">
        <v>0.350105544681653</v>
      </c>
      <c r="BU299" s="17">
        <v>0.10811657727360199</v>
      </c>
      <c r="BV299" s="17">
        <v>0.24739355123925699</v>
      </c>
      <c r="BW299" s="17"/>
      <c r="BX299" s="17">
        <v>0.31179424499480302</v>
      </c>
      <c r="BY299" s="17">
        <v>0.284662890397615</v>
      </c>
      <c r="BZ299" s="17"/>
      <c r="CA299" s="17">
        <v>0.41790197175904398</v>
      </c>
      <c r="CB299" s="17">
        <v>0.38649702509482398</v>
      </c>
      <c r="CC299" s="17">
        <v>0.23686258291364801</v>
      </c>
      <c r="CD299" s="17">
        <v>0.31350793186213899</v>
      </c>
      <c r="CE299" s="17">
        <v>0.300040772119333</v>
      </c>
    </row>
    <row r="300" spans="2:83" x14ac:dyDescent="0.35">
      <c r="B300" t="s">
        <v>224</v>
      </c>
      <c r="C300" s="17">
        <v>4.3345294668420999E-2</v>
      </c>
      <c r="D300" s="17">
        <v>5.4509593899910301E-2</v>
      </c>
      <c r="E300" s="17">
        <v>3.1963724632674502E-2</v>
      </c>
      <c r="F300" s="17"/>
      <c r="G300" s="17">
        <v>7.2674563076195603E-2</v>
      </c>
      <c r="H300" s="17">
        <v>6.1122525157764701E-2</v>
      </c>
      <c r="I300" s="17">
        <v>6.3557376433461196E-2</v>
      </c>
      <c r="J300" s="17">
        <v>4.6365794477408503E-2</v>
      </c>
      <c r="K300" s="17">
        <v>0</v>
      </c>
      <c r="L300" s="17">
        <v>1.9406755206600901E-2</v>
      </c>
      <c r="M300" s="17"/>
      <c r="N300" s="17">
        <v>9.7464420897597701E-2</v>
      </c>
      <c r="O300" s="17">
        <v>4.1996393825612197E-2</v>
      </c>
      <c r="P300" s="17">
        <v>6.2248636627125599E-3</v>
      </c>
      <c r="Q300" s="17">
        <v>3.5548517444246502E-2</v>
      </c>
      <c r="R300" s="17">
        <v>5.7965790759318299E-2</v>
      </c>
      <c r="S300" s="17">
        <v>2.9213274040480401E-2</v>
      </c>
      <c r="T300" s="17">
        <v>1.87849257396734E-2</v>
      </c>
      <c r="U300" s="17">
        <v>5.38290682141934E-2</v>
      </c>
      <c r="V300" s="17">
        <v>3.0256983136987301E-2</v>
      </c>
      <c r="W300" s="17">
        <v>3.4684591195609203E-2</v>
      </c>
      <c r="X300" s="17">
        <v>4.4745309772489097E-2</v>
      </c>
      <c r="Y300" s="17">
        <v>5.01958684220766E-2</v>
      </c>
      <c r="Z300" s="17"/>
      <c r="AA300" s="17">
        <v>4.1679930931901102E-2</v>
      </c>
      <c r="AB300" s="17">
        <v>4.3397486323406398E-2</v>
      </c>
      <c r="AC300" s="17">
        <v>5.2605311136693797E-2</v>
      </c>
      <c r="AD300" s="17">
        <v>3.5371903792800197E-2</v>
      </c>
      <c r="AE300" s="17"/>
      <c r="AF300" s="17">
        <v>7.7892343081287493E-2</v>
      </c>
      <c r="AG300" s="17">
        <v>3.3636830305268602E-2</v>
      </c>
      <c r="AH300" s="17">
        <v>3.6438712530110003E-2</v>
      </c>
      <c r="AI300" s="17">
        <v>3.0853937620458498E-2</v>
      </c>
      <c r="AJ300" s="17">
        <v>2.9959369102181499E-2</v>
      </c>
      <c r="AK300" s="17">
        <v>4.31104032050008E-2</v>
      </c>
      <c r="AL300" s="17"/>
      <c r="AM300" s="17">
        <v>3.2268471267161203E-2</v>
      </c>
      <c r="AN300" s="17">
        <v>6.0337422541655701E-2</v>
      </c>
      <c r="AO300" s="17">
        <v>3.9873774904893397E-2</v>
      </c>
      <c r="AP300" s="17">
        <v>0</v>
      </c>
      <c r="AQ300" s="17">
        <v>4.1583348408550901E-2</v>
      </c>
      <c r="AR300" s="17"/>
      <c r="AS300" s="17">
        <v>4.6178591843428603E-2</v>
      </c>
      <c r="AT300" s="17">
        <v>4.8541285073658298E-2</v>
      </c>
      <c r="AU300" s="17">
        <v>4.2099738216492599E-2</v>
      </c>
      <c r="AV300" s="17"/>
      <c r="AW300" s="17">
        <v>3.1585480393225403E-2</v>
      </c>
      <c r="AX300" s="17">
        <v>3.3141882210358603E-2</v>
      </c>
      <c r="AY300" s="17">
        <v>5.1317109296741999E-2</v>
      </c>
      <c r="AZ300" s="17">
        <v>6.3544756921931705E-2</v>
      </c>
      <c r="BA300" s="17">
        <v>7.8589211222031399E-2</v>
      </c>
      <c r="BB300" s="17"/>
      <c r="BC300" s="17">
        <v>4.0924651495831299E-2</v>
      </c>
      <c r="BD300" s="17">
        <v>3.9737822650990198E-2</v>
      </c>
      <c r="BE300" s="17" t="s">
        <v>101</v>
      </c>
      <c r="BF300" s="17">
        <v>6.4962870149698496E-2</v>
      </c>
      <c r="BG300" s="17">
        <v>4.5543123250386203E-2</v>
      </c>
      <c r="BH300" s="17">
        <v>4.7145946166136703E-2</v>
      </c>
      <c r="BI300" s="17">
        <v>1.6556528178397398E-2</v>
      </c>
      <c r="BJ300" s="17"/>
      <c r="BK300" s="17">
        <v>6.6455498631909596E-2</v>
      </c>
      <c r="BL300" s="17">
        <v>2.5044649784066099E-2</v>
      </c>
      <c r="BM300" s="17">
        <v>3.2365662946718603E-2</v>
      </c>
      <c r="BN300" s="17">
        <v>4.5837378535336003E-2</v>
      </c>
      <c r="BO300" s="17">
        <v>6.0066368717129601E-2</v>
      </c>
      <c r="BP300" s="17">
        <v>4.5340064595674197E-2</v>
      </c>
      <c r="BQ300" s="17">
        <v>3.3672427175777002E-2</v>
      </c>
      <c r="BR300" s="17">
        <v>9.0975739627618596E-2</v>
      </c>
      <c r="BS300" s="17"/>
      <c r="BT300" s="17">
        <v>8.1181868501502996E-2</v>
      </c>
      <c r="BU300" s="17">
        <v>1.4984516949829199E-2</v>
      </c>
      <c r="BV300" s="17">
        <v>3.2708110586396298E-2</v>
      </c>
      <c r="BW300" s="17"/>
      <c r="BX300" s="17">
        <v>7.6863657520623699E-2</v>
      </c>
      <c r="BY300" s="17">
        <v>3.7833825220150899E-2</v>
      </c>
      <c r="BZ300" s="17"/>
      <c r="CA300" s="17">
        <v>0.170061106222793</v>
      </c>
      <c r="CB300" s="17">
        <v>4.0733288013639103E-2</v>
      </c>
      <c r="CC300" s="17">
        <v>4.4051516334499601E-2</v>
      </c>
      <c r="CD300" s="17">
        <v>8.0873952813966393E-2</v>
      </c>
      <c r="CE300" s="17">
        <v>4.04820579416105E-2</v>
      </c>
    </row>
    <row r="301" spans="2:83" x14ac:dyDescent="0.35">
      <c r="B301" t="s">
        <v>113</v>
      </c>
      <c r="C301" s="17">
        <v>0.22023710366951299</v>
      </c>
      <c r="D301" s="17">
        <v>0.19092100685241001</v>
      </c>
      <c r="E301" s="17">
        <v>0.24794618238582</v>
      </c>
      <c r="F301" s="17"/>
      <c r="G301" s="17">
        <v>0.10896722118739</v>
      </c>
      <c r="H301" s="17">
        <v>0.199379201689695</v>
      </c>
      <c r="I301" s="17">
        <v>0.25972462147839198</v>
      </c>
      <c r="J301" s="17">
        <v>0.264339275628935</v>
      </c>
      <c r="K301" s="17">
        <v>0.26707722207612999</v>
      </c>
      <c r="L301" s="17">
        <v>0.21246114342567099</v>
      </c>
      <c r="M301" s="17"/>
      <c r="N301" s="17">
        <v>0.169547455998695</v>
      </c>
      <c r="O301" s="17">
        <v>0.22058764192904101</v>
      </c>
      <c r="P301" s="17">
        <v>0.24620392310165401</v>
      </c>
      <c r="Q301" s="17">
        <v>0.257936833728383</v>
      </c>
      <c r="R301" s="17">
        <v>0.17373760818601899</v>
      </c>
      <c r="S301" s="17">
        <v>0.21323428645685799</v>
      </c>
      <c r="T301" s="17">
        <v>0.26490647845683701</v>
      </c>
      <c r="U301" s="17">
        <v>0.19441270440000399</v>
      </c>
      <c r="V301" s="17">
        <v>0.22117628145436199</v>
      </c>
      <c r="W301" s="17">
        <v>0.24768601676464999</v>
      </c>
      <c r="X301" s="17">
        <v>0.24787366504467401</v>
      </c>
      <c r="Y301" s="17">
        <v>0.18570165414485201</v>
      </c>
      <c r="Z301" s="17"/>
      <c r="AA301" s="17">
        <v>0.16675743230384399</v>
      </c>
      <c r="AB301" s="17">
        <v>0.26526861726581702</v>
      </c>
      <c r="AC301" s="17">
        <v>0.161071823594339</v>
      </c>
      <c r="AD301" s="17">
        <v>0.285001115603432</v>
      </c>
      <c r="AE301" s="17"/>
      <c r="AF301" s="17">
        <v>0.161728412667305</v>
      </c>
      <c r="AG301" s="17">
        <v>0.23348109736155101</v>
      </c>
      <c r="AH301" s="17">
        <v>0.23373133726049899</v>
      </c>
      <c r="AI301" s="17">
        <v>0.26475351015498899</v>
      </c>
      <c r="AJ301" s="17">
        <v>0.22115104168941399</v>
      </c>
      <c r="AK301" s="17">
        <v>0.19041012526013701</v>
      </c>
      <c r="AL301" s="17"/>
      <c r="AM301" s="17">
        <v>0.194680569806575</v>
      </c>
      <c r="AN301" s="17">
        <v>0.19953247953908201</v>
      </c>
      <c r="AO301" s="17">
        <v>0.23809053081079601</v>
      </c>
      <c r="AP301" s="17">
        <v>0.23389623696987799</v>
      </c>
      <c r="AQ301" s="17">
        <v>0.35352409455107398</v>
      </c>
      <c r="AR301" s="17"/>
      <c r="AS301" s="17">
        <v>0.18366813067440299</v>
      </c>
      <c r="AT301" s="17">
        <v>0.18062749160035901</v>
      </c>
      <c r="AU301" s="17">
        <v>0.177054531964601</v>
      </c>
      <c r="AV301" s="17"/>
      <c r="AW301" s="17">
        <v>0.25267440700087901</v>
      </c>
      <c r="AX301" s="17">
        <v>0.21440210408479901</v>
      </c>
      <c r="AY301" s="17">
        <v>0.204180000448376</v>
      </c>
      <c r="AZ301" s="17">
        <v>0.170727028890059</v>
      </c>
      <c r="BA301" s="17">
        <v>0.17810523245763499</v>
      </c>
      <c r="BB301" s="17"/>
      <c r="BC301" s="17">
        <v>0.21384758068127799</v>
      </c>
      <c r="BD301" s="17">
        <v>0.21791194779970199</v>
      </c>
      <c r="BE301" s="17" t="s">
        <v>101</v>
      </c>
      <c r="BF301" s="17">
        <v>0.23371220620563701</v>
      </c>
      <c r="BG301" s="17">
        <v>0.22785734150648301</v>
      </c>
      <c r="BH301" s="17">
        <v>0.21432318560716601</v>
      </c>
      <c r="BI301" s="17">
        <v>0.27062336725736602</v>
      </c>
      <c r="BJ301" s="17"/>
      <c r="BK301" s="17">
        <v>0.32834867396221001</v>
      </c>
      <c r="BL301" s="17">
        <v>0.25070439974737302</v>
      </c>
      <c r="BM301" s="17">
        <v>0.206279634076866</v>
      </c>
      <c r="BN301" s="17">
        <v>0.22338983395773501</v>
      </c>
      <c r="BO301" s="17">
        <v>0.17857414950773401</v>
      </c>
      <c r="BP301" s="17">
        <v>0.154944820908544</v>
      </c>
      <c r="BQ301" s="17">
        <v>0.15968975654619899</v>
      </c>
      <c r="BR301" s="17">
        <v>0.17889322754242001</v>
      </c>
      <c r="BS301" s="17"/>
      <c r="BT301" s="17">
        <v>0.186241086834219</v>
      </c>
      <c r="BU301" s="17">
        <v>0.232638424867633</v>
      </c>
      <c r="BV301" s="17">
        <v>0.239462249742422</v>
      </c>
      <c r="BW301" s="17"/>
      <c r="BX301" s="17">
        <v>0.15138564723200201</v>
      </c>
      <c r="BY301" s="17">
        <v>0.237647832671293</v>
      </c>
      <c r="BZ301" s="17"/>
      <c r="CA301" s="17">
        <v>7.0134065712355406E-2</v>
      </c>
      <c r="CB301" s="17">
        <v>0.17081743191111701</v>
      </c>
      <c r="CC301" s="17">
        <v>0.26253981893171402</v>
      </c>
      <c r="CD301" s="17">
        <v>0.126397317271638</v>
      </c>
      <c r="CE301" s="17">
        <v>0.24523061115515499</v>
      </c>
    </row>
    <row r="302" spans="2:83" x14ac:dyDescent="0.35">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row>
    <row r="303" spans="2:83" x14ac:dyDescent="0.35">
      <c r="B303" s="6" t="s">
        <v>231</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row>
    <row r="304" spans="2:83" x14ac:dyDescent="0.35">
      <c r="B304" s="24" t="s">
        <v>103</v>
      </c>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row>
    <row r="305" spans="2:83" x14ac:dyDescent="0.35">
      <c r="B305" t="s">
        <v>229</v>
      </c>
      <c r="C305" s="17">
        <v>0.62516228873416901</v>
      </c>
      <c r="D305" s="17">
        <v>0.64235635722708395</v>
      </c>
      <c r="E305" s="17">
        <v>0.610299262871693</v>
      </c>
      <c r="F305" s="17"/>
      <c r="G305" s="17">
        <v>0.55568291232081901</v>
      </c>
      <c r="H305" s="17">
        <v>0.58393016288445898</v>
      </c>
      <c r="I305" s="17">
        <v>0.59603704331402996</v>
      </c>
      <c r="J305" s="17">
        <v>0.61161728628905898</v>
      </c>
      <c r="K305" s="17">
        <v>0.66386582238170999</v>
      </c>
      <c r="L305" s="17">
        <v>0.71387232918068699</v>
      </c>
      <c r="M305" s="17"/>
      <c r="N305" s="17">
        <v>0.56197203229551296</v>
      </c>
      <c r="O305" s="17">
        <v>0.63956092069368098</v>
      </c>
      <c r="P305" s="17">
        <v>0.63300731375013897</v>
      </c>
      <c r="Q305" s="17">
        <v>0.59118637095234805</v>
      </c>
      <c r="R305" s="17">
        <v>0.55324855595612898</v>
      </c>
      <c r="S305" s="17">
        <v>0.63350406069348997</v>
      </c>
      <c r="T305" s="17">
        <v>0.65890345182943899</v>
      </c>
      <c r="U305" s="17">
        <v>0.68554874549209499</v>
      </c>
      <c r="V305" s="17">
        <v>0.65412632528495296</v>
      </c>
      <c r="W305" s="17">
        <v>0.69670379837563201</v>
      </c>
      <c r="X305" s="17">
        <v>0.57250186036855699</v>
      </c>
      <c r="Y305" s="17">
        <v>0.67961368592293403</v>
      </c>
      <c r="Z305" s="17"/>
      <c r="AA305" s="17">
        <v>0.70644714026992905</v>
      </c>
      <c r="AB305" s="17">
        <v>0.61827237845494998</v>
      </c>
      <c r="AC305" s="17">
        <v>0.60872477276637105</v>
      </c>
      <c r="AD305" s="17">
        <v>0.56401921073829997</v>
      </c>
      <c r="AE305" s="17"/>
      <c r="AF305" s="17">
        <v>0.60926121370484598</v>
      </c>
      <c r="AG305" s="17">
        <v>0.63274903283309603</v>
      </c>
      <c r="AH305" s="17">
        <v>0.53863244649433195</v>
      </c>
      <c r="AI305" s="17">
        <v>0.66833631842261398</v>
      </c>
      <c r="AJ305" s="17">
        <v>0.63717314596796604</v>
      </c>
      <c r="AK305" s="17">
        <v>0.69664278902838905</v>
      </c>
      <c r="AL305" s="17"/>
      <c r="AM305" s="17">
        <v>0.66421208670760601</v>
      </c>
      <c r="AN305" s="17">
        <v>0.614715937766242</v>
      </c>
      <c r="AO305" s="17">
        <v>0.61864373961879704</v>
      </c>
      <c r="AP305" s="17">
        <v>0.75010862679286705</v>
      </c>
      <c r="AQ305" s="17">
        <v>0.54318315965992503</v>
      </c>
      <c r="AR305" s="17"/>
      <c r="AS305" s="17">
        <v>0.65599420084658699</v>
      </c>
      <c r="AT305" s="17">
        <v>0.63006904936459796</v>
      </c>
      <c r="AU305" s="17">
        <v>0.59884494232618601</v>
      </c>
      <c r="AV305" s="17"/>
      <c r="AW305" s="17">
        <v>0.58642307125802495</v>
      </c>
      <c r="AX305" s="17">
        <v>0.62563107019210695</v>
      </c>
      <c r="AY305" s="17">
        <v>0.663681232126483</v>
      </c>
      <c r="AZ305" s="17">
        <v>0.61264773141991502</v>
      </c>
      <c r="BA305" s="17">
        <v>0.780722337174793</v>
      </c>
      <c r="BB305" s="17"/>
      <c r="BC305" s="17">
        <v>0.70235240376514296</v>
      </c>
      <c r="BD305" s="17">
        <v>0.57626671855747602</v>
      </c>
      <c r="BE305" s="17" t="s">
        <v>101</v>
      </c>
      <c r="BF305" s="17">
        <v>0.52973908838171901</v>
      </c>
      <c r="BG305" s="17">
        <v>0.52031661775762905</v>
      </c>
      <c r="BH305" s="17">
        <v>0.60449535912116703</v>
      </c>
      <c r="BI305" s="17">
        <v>0.59914735139739295</v>
      </c>
      <c r="BJ305" s="17"/>
      <c r="BK305" s="17">
        <v>0.54461363115373795</v>
      </c>
      <c r="BL305" s="17">
        <v>0.62919637762996905</v>
      </c>
      <c r="BM305" s="17">
        <v>0.59593008870749098</v>
      </c>
      <c r="BN305" s="17">
        <v>0.62003884724807401</v>
      </c>
      <c r="BO305" s="17">
        <v>0.64611244652980504</v>
      </c>
      <c r="BP305" s="17">
        <v>0.68599472260932903</v>
      </c>
      <c r="BQ305" s="17">
        <v>0.72184764408416002</v>
      </c>
      <c r="BR305" s="17">
        <v>0.67019253543257995</v>
      </c>
      <c r="BS305" s="17"/>
      <c r="BT305" s="17">
        <v>0.60412202638835899</v>
      </c>
      <c r="BU305" s="17">
        <v>0.697275689352443</v>
      </c>
      <c r="BV305" s="17">
        <v>0.59258100077433395</v>
      </c>
      <c r="BW305" s="17"/>
      <c r="BX305" s="17">
        <v>0.62290052523984996</v>
      </c>
      <c r="BY305" s="17">
        <v>0.60196386074775299</v>
      </c>
      <c r="BZ305" s="17"/>
      <c r="CA305" s="17">
        <v>0.82133790407332397</v>
      </c>
      <c r="CB305" s="17">
        <v>0.655806682092543</v>
      </c>
      <c r="CC305" s="17">
        <v>0.60407971371214197</v>
      </c>
      <c r="CD305" s="17">
        <v>0.55635963822027501</v>
      </c>
      <c r="CE305" s="17">
        <v>0.60711949773603702</v>
      </c>
    </row>
    <row r="306" spans="2:83" x14ac:dyDescent="0.35">
      <c r="B306" t="s">
        <v>230</v>
      </c>
      <c r="C306" s="17">
        <v>0.262854766176569</v>
      </c>
      <c r="D306" s="17">
        <v>0.263200481999457</v>
      </c>
      <c r="E306" s="17">
        <v>0.26147921778729</v>
      </c>
      <c r="F306" s="17"/>
      <c r="G306" s="17">
        <v>0.37133106433362001</v>
      </c>
      <c r="H306" s="17">
        <v>0.32752613040734802</v>
      </c>
      <c r="I306" s="17">
        <v>0.25877039622416698</v>
      </c>
      <c r="J306" s="17">
        <v>0.25801702416692501</v>
      </c>
      <c r="K306" s="17">
        <v>0.192444192092114</v>
      </c>
      <c r="L306" s="17">
        <v>0.19199787542455299</v>
      </c>
      <c r="M306" s="17"/>
      <c r="N306" s="17">
        <v>0.359262063114411</v>
      </c>
      <c r="O306" s="17">
        <v>0.235847909364018</v>
      </c>
      <c r="P306" s="17">
        <v>0.26749774691154099</v>
      </c>
      <c r="Q306" s="17">
        <v>0.27981157602235102</v>
      </c>
      <c r="R306" s="17">
        <v>0.337707314732974</v>
      </c>
      <c r="S306" s="17">
        <v>0.22171023560390901</v>
      </c>
      <c r="T306" s="17">
        <v>0.23879660324675001</v>
      </c>
      <c r="U306" s="17">
        <v>0.20895366831720499</v>
      </c>
      <c r="V306" s="17">
        <v>0.24733315039918799</v>
      </c>
      <c r="W306" s="17">
        <v>0.180218508156435</v>
      </c>
      <c r="X306" s="17">
        <v>0.28793978772638401</v>
      </c>
      <c r="Y306" s="17">
        <v>0.212969638638354</v>
      </c>
      <c r="Z306" s="17"/>
      <c r="AA306" s="17">
        <v>0.21899935657365099</v>
      </c>
      <c r="AB306" s="17">
        <v>0.25740693619847699</v>
      </c>
      <c r="AC306" s="17">
        <v>0.28059884261174001</v>
      </c>
      <c r="AD306" s="17">
        <v>0.298250939273839</v>
      </c>
      <c r="AE306" s="17"/>
      <c r="AF306" s="17">
        <v>0.30997309856239702</v>
      </c>
      <c r="AG306" s="17">
        <v>0.232075541042991</v>
      </c>
      <c r="AH306" s="17">
        <v>0.33682933020537997</v>
      </c>
      <c r="AI306" s="17">
        <v>0.233965900206861</v>
      </c>
      <c r="AJ306" s="17">
        <v>0.23313141229623599</v>
      </c>
      <c r="AK306" s="17">
        <v>0.21050819899061701</v>
      </c>
      <c r="AL306" s="17"/>
      <c r="AM306" s="17">
        <v>0.218833026792528</v>
      </c>
      <c r="AN306" s="17">
        <v>0.31880095722483798</v>
      </c>
      <c r="AO306" s="17">
        <v>0.27869224412206201</v>
      </c>
      <c r="AP306" s="17">
        <v>0.199986692051175</v>
      </c>
      <c r="AQ306" s="17">
        <v>0.27229253669095699</v>
      </c>
      <c r="AR306" s="17"/>
      <c r="AS306" s="17">
        <v>0.25237153200303197</v>
      </c>
      <c r="AT306" s="17">
        <v>0.29820340488348401</v>
      </c>
      <c r="AU306" s="17">
        <v>0.32472048313207702</v>
      </c>
      <c r="AV306" s="17"/>
      <c r="AW306" s="17">
        <v>0.26824728513676999</v>
      </c>
      <c r="AX306" s="17">
        <v>0.26363145355362999</v>
      </c>
      <c r="AY306" s="17">
        <v>0.25810433053227599</v>
      </c>
      <c r="AZ306" s="17">
        <v>0.288627101033334</v>
      </c>
      <c r="BA306" s="17">
        <v>0.15334057047212499</v>
      </c>
      <c r="BB306" s="17"/>
      <c r="BC306" s="17">
        <v>0.21107920746872599</v>
      </c>
      <c r="BD306" s="17">
        <v>0.30674041182111</v>
      </c>
      <c r="BE306" s="17" t="s">
        <v>101</v>
      </c>
      <c r="BF306" s="17">
        <v>0.31598317873877502</v>
      </c>
      <c r="BG306" s="17">
        <v>0.31853604624735299</v>
      </c>
      <c r="BH306" s="17">
        <v>0.28520822184480998</v>
      </c>
      <c r="BI306" s="17">
        <v>0.24482882656613</v>
      </c>
      <c r="BJ306" s="17"/>
      <c r="BK306" s="17">
        <v>0.32033162496342599</v>
      </c>
      <c r="BL306" s="17">
        <v>0.21684157284557001</v>
      </c>
      <c r="BM306" s="17">
        <v>0.27973763040962402</v>
      </c>
      <c r="BN306" s="17">
        <v>0.29706195329810198</v>
      </c>
      <c r="BO306" s="17">
        <v>0.26675353761468001</v>
      </c>
      <c r="BP306" s="17">
        <v>0.212185024976555</v>
      </c>
      <c r="BQ306" s="17">
        <v>0.23938786162614101</v>
      </c>
      <c r="BR306" s="17">
        <v>0.21764769046275301</v>
      </c>
      <c r="BS306" s="17"/>
      <c r="BT306" s="17">
        <v>0.30119167294090399</v>
      </c>
      <c r="BU306" s="17">
        <v>0.19275953378872701</v>
      </c>
      <c r="BV306" s="17">
        <v>0.28028470319516402</v>
      </c>
      <c r="BW306" s="17"/>
      <c r="BX306" s="17">
        <v>0.28554961782649402</v>
      </c>
      <c r="BY306" s="17">
        <v>0.27808556795016798</v>
      </c>
      <c r="BZ306" s="17"/>
      <c r="CA306" s="17">
        <v>0.136040138045427</v>
      </c>
      <c r="CB306" s="17">
        <v>0.27125899844141099</v>
      </c>
      <c r="CC306" s="17">
        <v>0.26854241765160602</v>
      </c>
      <c r="CD306" s="17">
        <v>0.31931002939766001</v>
      </c>
      <c r="CE306" s="17">
        <v>0.29208388207838398</v>
      </c>
    </row>
    <row r="307" spans="2:83" x14ac:dyDescent="0.35">
      <c r="B307" t="s">
        <v>113</v>
      </c>
      <c r="C307" s="17">
        <v>0.111982945089262</v>
      </c>
      <c r="D307" s="17">
        <v>9.4443160773458407E-2</v>
      </c>
      <c r="E307" s="17">
        <v>0.128221519341017</v>
      </c>
      <c r="F307" s="17"/>
      <c r="G307" s="17">
        <v>7.2986023345560203E-2</v>
      </c>
      <c r="H307" s="17">
        <v>8.8543706708193906E-2</v>
      </c>
      <c r="I307" s="17">
        <v>0.14519256046180301</v>
      </c>
      <c r="J307" s="17">
        <v>0.13036568954401601</v>
      </c>
      <c r="K307" s="17">
        <v>0.14368998552617501</v>
      </c>
      <c r="L307" s="17">
        <v>9.4129795394760699E-2</v>
      </c>
      <c r="M307" s="17"/>
      <c r="N307" s="17">
        <v>7.8765904590075805E-2</v>
      </c>
      <c r="O307" s="17">
        <v>0.124591169942302</v>
      </c>
      <c r="P307" s="17">
        <v>9.9494939338319599E-2</v>
      </c>
      <c r="Q307" s="17">
        <v>0.12900205302530099</v>
      </c>
      <c r="R307" s="17">
        <v>0.10904412931089701</v>
      </c>
      <c r="S307" s="17">
        <v>0.14478570370260099</v>
      </c>
      <c r="T307" s="17">
        <v>0.102299944923811</v>
      </c>
      <c r="U307" s="17">
        <v>0.1054975861907</v>
      </c>
      <c r="V307" s="17">
        <v>9.8540524315859093E-2</v>
      </c>
      <c r="W307" s="17">
        <v>0.123077693467933</v>
      </c>
      <c r="X307" s="17">
        <v>0.139558351905059</v>
      </c>
      <c r="Y307" s="17">
        <v>0.107416675438712</v>
      </c>
      <c r="Z307" s="17"/>
      <c r="AA307" s="17">
        <v>7.4553503156419398E-2</v>
      </c>
      <c r="AB307" s="17">
        <v>0.12432068534657301</v>
      </c>
      <c r="AC307" s="17">
        <v>0.110676384621889</v>
      </c>
      <c r="AD307" s="17">
        <v>0.137729849987861</v>
      </c>
      <c r="AE307" s="17"/>
      <c r="AF307" s="17">
        <v>8.0765687732757205E-2</v>
      </c>
      <c r="AG307" s="17">
        <v>0.13517542612391301</v>
      </c>
      <c r="AH307" s="17">
        <v>0.12453822330028801</v>
      </c>
      <c r="AI307" s="17">
        <v>9.7697781370525205E-2</v>
      </c>
      <c r="AJ307" s="17">
        <v>0.129695441735799</v>
      </c>
      <c r="AK307" s="17">
        <v>9.2849011980994697E-2</v>
      </c>
      <c r="AL307" s="17"/>
      <c r="AM307" s="17">
        <v>0.116954886499867</v>
      </c>
      <c r="AN307" s="17">
        <v>6.6483105008919394E-2</v>
      </c>
      <c r="AO307" s="17">
        <v>0.102664016259141</v>
      </c>
      <c r="AP307" s="17">
        <v>4.9904681155958801E-2</v>
      </c>
      <c r="AQ307" s="17">
        <v>0.18452430364911801</v>
      </c>
      <c r="AR307" s="17"/>
      <c r="AS307" s="17">
        <v>9.1634267150381102E-2</v>
      </c>
      <c r="AT307" s="17">
        <v>7.1727545751918004E-2</v>
      </c>
      <c r="AU307" s="17">
        <v>7.6434574541736799E-2</v>
      </c>
      <c r="AV307" s="17"/>
      <c r="AW307" s="17">
        <v>0.145329643605206</v>
      </c>
      <c r="AX307" s="17">
        <v>0.110737476254263</v>
      </c>
      <c r="AY307" s="17">
        <v>7.8214437341240395E-2</v>
      </c>
      <c r="AZ307" s="17">
        <v>9.8725167546750495E-2</v>
      </c>
      <c r="BA307" s="17">
        <v>6.5937092353081803E-2</v>
      </c>
      <c r="BB307" s="17"/>
      <c r="BC307" s="17">
        <v>8.6568388766131696E-2</v>
      </c>
      <c r="BD307" s="17">
        <v>0.116992869621413</v>
      </c>
      <c r="BE307" s="17" t="s">
        <v>101</v>
      </c>
      <c r="BF307" s="17">
        <v>0.154277732879506</v>
      </c>
      <c r="BG307" s="17">
        <v>0.16114733599501799</v>
      </c>
      <c r="BH307" s="17">
        <v>0.110296419034022</v>
      </c>
      <c r="BI307" s="17">
        <v>0.15602382203647799</v>
      </c>
      <c r="BJ307" s="17"/>
      <c r="BK307" s="17">
        <v>0.135054743882835</v>
      </c>
      <c r="BL307" s="17">
        <v>0.15396204952446199</v>
      </c>
      <c r="BM307" s="17">
        <v>0.124332280882885</v>
      </c>
      <c r="BN307" s="17">
        <v>8.2899199453824304E-2</v>
      </c>
      <c r="BO307" s="17">
        <v>8.7134015855515098E-2</v>
      </c>
      <c r="BP307" s="17">
        <v>0.10182025241411601</v>
      </c>
      <c r="BQ307" s="17">
        <v>3.8764494289698498E-2</v>
      </c>
      <c r="BR307" s="17">
        <v>0.112159774104667</v>
      </c>
      <c r="BS307" s="17"/>
      <c r="BT307" s="17">
        <v>9.46863006707373E-2</v>
      </c>
      <c r="BU307" s="17">
        <v>0.10996477685882999</v>
      </c>
      <c r="BV307" s="17">
        <v>0.127134296030501</v>
      </c>
      <c r="BW307" s="17"/>
      <c r="BX307" s="17">
        <v>9.1549856933655693E-2</v>
      </c>
      <c r="BY307" s="17">
        <v>0.11995057130207901</v>
      </c>
      <c r="BZ307" s="17"/>
      <c r="CA307" s="17">
        <v>4.2621957881248902E-2</v>
      </c>
      <c r="CB307" s="17">
        <v>7.2934319466045394E-2</v>
      </c>
      <c r="CC307" s="17">
        <v>0.127377868636252</v>
      </c>
      <c r="CD307" s="17">
        <v>0.12433033238206501</v>
      </c>
      <c r="CE307" s="17">
        <v>0.100796620185579</v>
      </c>
    </row>
    <row r="308" spans="2:83" x14ac:dyDescent="0.35">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row>
    <row r="309" spans="2:83" x14ac:dyDescent="0.35">
      <c r="B309" s="6" t="s">
        <v>236</v>
      </c>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row>
    <row r="310" spans="2:83" x14ac:dyDescent="0.35">
      <c r="B310" s="24" t="s">
        <v>103</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row>
    <row r="311" spans="2:83" x14ac:dyDescent="0.35">
      <c r="B311" t="s">
        <v>173</v>
      </c>
      <c r="C311" s="17">
        <v>0.23494416893308101</v>
      </c>
      <c r="D311" s="17">
        <v>0.245618607476771</v>
      </c>
      <c r="E311" s="17">
        <v>0.22495330923951001</v>
      </c>
      <c r="F311" s="17"/>
      <c r="G311" s="17">
        <v>0.25505349333410998</v>
      </c>
      <c r="H311" s="17">
        <v>0.33203031146003298</v>
      </c>
      <c r="I311" s="17">
        <v>0.26239771065850598</v>
      </c>
      <c r="J311" s="17">
        <v>0.211103236655688</v>
      </c>
      <c r="K311" s="17">
        <v>0.19093987333788801</v>
      </c>
      <c r="L311" s="17">
        <v>0.16866289424477601</v>
      </c>
      <c r="M311" s="17"/>
      <c r="N311" s="17">
        <v>0.29210054898757798</v>
      </c>
      <c r="O311" s="17">
        <v>0.23857247922019001</v>
      </c>
      <c r="P311" s="17">
        <v>0.263190335108133</v>
      </c>
      <c r="Q311" s="17">
        <v>0.18256197188890499</v>
      </c>
      <c r="R311" s="17">
        <v>0.21091949664766499</v>
      </c>
      <c r="S311" s="17">
        <v>0.214810297510586</v>
      </c>
      <c r="T311" s="17">
        <v>0.19318902003404101</v>
      </c>
      <c r="U311" s="17">
        <v>0.17933377307324699</v>
      </c>
      <c r="V311" s="17">
        <v>0.25825215130232398</v>
      </c>
      <c r="W311" s="17">
        <v>0.24903282731244999</v>
      </c>
      <c r="X311" s="17">
        <v>0.24830438413845199</v>
      </c>
      <c r="Y311" s="17">
        <v>0.18527739013432201</v>
      </c>
      <c r="Z311" s="17"/>
      <c r="AA311" s="17">
        <v>0.234002736888134</v>
      </c>
      <c r="AB311" s="17">
        <v>0.230304308943789</v>
      </c>
      <c r="AC311" s="17">
        <v>0.25055922501602701</v>
      </c>
      <c r="AD311" s="17">
        <v>0.22672632986457</v>
      </c>
      <c r="AE311" s="17"/>
      <c r="AF311" s="17">
        <v>0.29690622171627101</v>
      </c>
      <c r="AG311" s="17">
        <v>0.240988284242933</v>
      </c>
      <c r="AH311" s="17">
        <v>0.243641775473349</v>
      </c>
      <c r="AI311" s="17">
        <v>0.178070101151276</v>
      </c>
      <c r="AJ311" s="17">
        <v>0.173241721359323</v>
      </c>
      <c r="AK311" s="17">
        <v>0.270509189166807</v>
      </c>
      <c r="AL311" s="17"/>
      <c r="AM311" s="17">
        <v>0.16043725214069299</v>
      </c>
      <c r="AN311" s="17">
        <v>0.32094990705590598</v>
      </c>
      <c r="AO311" s="17">
        <v>0.27369257412828601</v>
      </c>
      <c r="AP311" s="17">
        <v>0.42132514163877599</v>
      </c>
      <c r="AQ311" s="17">
        <v>0.175452533140145</v>
      </c>
      <c r="AR311" s="17"/>
      <c r="AS311" s="17">
        <v>0.16226965313470099</v>
      </c>
      <c r="AT311" s="17">
        <v>0.31737919926871599</v>
      </c>
      <c r="AU311" s="17">
        <v>0.26435484957333799</v>
      </c>
      <c r="AV311" s="17"/>
      <c r="AW311" s="17">
        <v>0.20897778974714501</v>
      </c>
      <c r="AX311" s="17">
        <v>0.21409733435488801</v>
      </c>
      <c r="AY311" s="17">
        <v>0.24267427369917399</v>
      </c>
      <c r="AZ311" s="17">
        <v>0.29563347877352297</v>
      </c>
      <c r="BA311" s="17">
        <v>0.51230556535686</v>
      </c>
      <c r="BB311" s="17"/>
      <c r="BC311" s="17">
        <v>0.20425313855768401</v>
      </c>
      <c r="BD311" s="17">
        <v>0.24207222698969499</v>
      </c>
      <c r="BE311" s="17" t="s">
        <v>101</v>
      </c>
      <c r="BF311" s="17">
        <v>0.323701664784594</v>
      </c>
      <c r="BG311" s="17">
        <v>0.21930173053938801</v>
      </c>
      <c r="BH311" s="17">
        <v>0.26685502239352998</v>
      </c>
      <c r="BI311" s="17">
        <v>0.25126335080718198</v>
      </c>
      <c r="BJ311" s="17"/>
      <c r="BK311" s="17">
        <v>0.31000890544212401</v>
      </c>
      <c r="BL311" s="17">
        <v>0.22518284660427099</v>
      </c>
      <c r="BM311" s="17">
        <v>0.23533463409743099</v>
      </c>
      <c r="BN311" s="17">
        <v>0.20719472059529701</v>
      </c>
      <c r="BO311" s="17">
        <v>0.23517832989826501</v>
      </c>
      <c r="BP311" s="17">
        <v>0.26323398140313897</v>
      </c>
      <c r="BQ311" s="17">
        <v>0.189529965758579</v>
      </c>
      <c r="BR311" s="17">
        <v>0.315678237035317</v>
      </c>
      <c r="BS311" s="17"/>
      <c r="BT311" s="17">
        <v>0.28565331198988603</v>
      </c>
      <c r="BU311" s="17">
        <v>0.18122277554659699</v>
      </c>
      <c r="BV311" s="17">
        <v>0.231502790515622</v>
      </c>
      <c r="BW311" s="17"/>
      <c r="BX311" s="17">
        <v>0.30693079683261099</v>
      </c>
      <c r="BY311" s="17">
        <v>0.22337111769204801</v>
      </c>
      <c r="BZ311" s="17"/>
      <c r="CA311" s="17">
        <v>0.48395254311028701</v>
      </c>
      <c r="CB311" s="17">
        <v>0.21110949470704801</v>
      </c>
      <c r="CC311" s="17">
        <v>0.25817430076152498</v>
      </c>
      <c r="CD311" s="17">
        <v>0.27424867520659302</v>
      </c>
      <c r="CE311" s="17">
        <v>0.21513950604701201</v>
      </c>
    </row>
    <row r="312" spans="2:83" x14ac:dyDescent="0.35">
      <c r="B312" t="s">
        <v>174</v>
      </c>
      <c r="C312" s="17">
        <v>0.439198739279966</v>
      </c>
      <c r="D312" s="17">
        <v>0.41503636738928801</v>
      </c>
      <c r="E312" s="17">
        <v>0.46452654947489402</v>
      </c>
      <c r="F312" s="17"/>
      <c r="G312" s="17">
        <v>0.45081176884232599</v>
      </c>
      <c r="H312" s="17">
        <v>0.429674498961923</v>
      </c>
      <c r="I312" s="17">
        <v>0.45037840297647502</v>
      </c>
      <c r="J312" s="17">
        <v>0.42039561926387198</v>
      </c>
      <c r="K312" s="17">
        <v>0.39816202559080799</v>
      </c>
      <c r="L312" s="17">
        <v>0.47280143740478803</v>
      </c>
      <c r="M312" s="17"/>
      <c r="N312" s="17">
        <v>0.47093418580951402</v>
      </c>
      <c r="O312" s="17">
        <v>0.36696086799935701</v>
      </c>
      <c r="P312" s="17">
        <v>0.433746198980136</v>
      </c>
      <c r="Q312" s="17">
        <v>0.463044323671289</v>
      </c>
      <c r="R312" s="17">
        <v>0.39412415138676099</v>
      </c>
      <c r="S312" s="17">
        <v>0.435917728922317</v>
      </c>
      <c r="T312" s="17">
        <v>0.473185596561709</v>
      </c>
      <c r="U312" s="17">
        <v>0.570388136299535</v>
      </c>
      <c r="V312" s="17">
        <v>0.45989677905974902</v>
      </c>
      <c r="W312" s="17">
        <v>0.40385236965033999</v>
      </c>
      <c r="X312" s="17">
        <v>0.41648196108654001</v>
      </c>
      <c r="Y312" s="17">
        <v>0.46648354138499298</v>
      </c>
      <c r="Z312" s="17"/>
      <c r="AA312" s="17">
        <v>0.45057955082823897</v>
      </c>
      <c r="AB312" s="17">
        <v>0.42516380299823697</v>
      </c>
      <c r="AC312" s="17">
        <v>0.45629524340732802</v>
      </c>
      <c r="AD312" s="17">
        <v>0.42607522616345</v>
      </c>
      <c r="AE312" s="17"/>
      <c r="AF312" s="17">
        <v>0.44409303355382401</v>
      </c>
      <c r="AG312" s="17">
        <v>0.44765781108137398</v>
      </c>
      <c r="AH312" s="17">
        <v>0.42146237768519601</v>
      </c>
      <c r="AI312" s="17">
        <v>0.45994692054936498</v>
      </c>
      <c r="AJ312" s="17">
        <v>0.44439412885950502</v>
      </c>
      <c r="AK312" s="17">
        <v>0.30388289502032301</v>
      </c>
      <c r="AL312" s="17"/>
      <c r="AM312" s="17">
        <v>0.44573852951555099</v>
      </c>
      <c r="AN312" s="17">
        <v>0.46232516711020999</v>
      </c>
      <c r="AO312" s="17">
        <v>0.43923863851415901</v>
      </c>
      <c r="AP312" s="17">
        <v>0.42329085922194698</v>
      </c>
      <c r="AQ312" s="17">
        <v>0.40662448378468402</v>
      </c>
      <c r="AR312" s="17"/>
      <c r="AS312" s="17">
        <v>0.45216534141843601</v>
      </c>
      <c r="AT312" s="17">
        <v>0.46790300457818801</v>
      </c>
      <c r="AU312" s="17">
        <v>0.46086281535270301</v>
      </c>
      <c r="AV312" s="17"/>
      <c r="AW312" s="17">
        <v>0.44246041632828098</v>
      </c>
      <c r="AX312" s="17">
        <v>0.44498865137063098</v>
      </c>
      <c r="AY312" s="17">
        <v>0.437530804363012</v>
      </c>
      <c r="AZ312" s="17">
        <v>0.44438590927999699</v>
      </c>
      <c r="BA312" s="17">
        <v>0.34123279184799798</v>
      </c>
      <c r="BB312" s="17"/>
      <c r="BC312" s="17">
        <v>0.44390204389119697</v>
      </c>
      <c r="BD312" s="17">
        <v>0.44580141477444701</v>
      </c>
      <c r="BE312" s="17" t="s">
        <v>101</v>
      </c>
      <c r="BF312" s="17">
        <v>0.43425458923743399</v>
      </c>
      <c r="BG312" s="17">
        <v>0.43572287662310999</v>
      </c>
      <c r="BH312" s="17">
        <v>0.42462118189005998</v>
      </c>
      <c r="BI312" s="17">
        <v>0.42585915072191699</v>
      </c>
      <c r="BJ312" s="17"/>
      <c r="BK312" s="17">
        <v>0.39551762081652198</v>
      </c>
      <c r="BL312" s="17">
        <v>0.45180721921500999</v>
      </c>
      <c r="BM312" s="17">
        <v>0.465752191968407</v>
      </c>
      <c r="BN312" s="17">
        <v>0.441230670324325</v>
      </c>
      <c r="BO312" s="17">
        <v>0.458664952662585</v>
      </c>
      <c r="BP312" s="17">
        <v>0.39613644625650901</v>
      </c>
      <c r="BQ312" s="17">
        <v>0.43336381204562402</v>
      </c>
      <c r="BR312" s="17">
        <v>0.40335479568017901</v>
      </c>
      <c r="BS312" s="17"/>
      <c r="BT312" s="17">
        <v>0.44822865811298401</v>
      </c>
      <c r="BU312" s="17">
        <v>0.448842983017188</v>
      </c>
      <c r="BV312" s="17">
        <v>0.42888140679738102</v>
      </c>
      <c r="BW312" s="17"/>
      <c r="BX312" s="17">
        <v>0.43385368049150203</v>
      </c>
      <c r="BY312" s="17">
        <v>0.42755211127364401</v>
      </c>
      <c r="BZ312" s="17"/>
      <c r="CA312" s="17">
        <v>0.35104861244310998</v>
      </c>
      <c r="CB312" s="17">
        <v>0.47344353248150101</v>
      </c>
      <c r="CC312" s="17">
        <v>0.41973785837086303</v>
      </c>
      <c r="CD312" s="17">
        <v>0.411473439202374</v>
      </c>
      <c r="CE312" s="17">
        <v>0.40978265820707899</v>
      </c>
    </row>
    <row r="313" spans="2:83" x14ac:dyDescent="0.35">
      <c r="B313" t="s">
        <v>175</v>
      </c>
      <c r="C313" s="17">
        <v>0.22738485501244399</v>
      </c>
      <c r="D313" s="17">
        <v>0.23678620727993799</v>
      </c>
      <c r="E313" s="17">
        <v>0.21835393274977399</v>
      </c>
      <c r="F313" s="17"/>
      <c r="G313" s="17">
        <v>0.19076589529049101</v>
      </c>
      <c r="H313" s="17">
        <v>0.14573811302030401</v>
      </c>
      <c r="I313" s="17">
        <v>0.21661478359299699</v>
      </c>
      <c r="J313" s="17">
        <v>0.24468570635741599</v>
      </c>
      <c r="K313" s="17">
        <v>0.30332503678948503</v>
      </c>
      <c r="L313" s="17">
        <v>0.26246960202596298</v>
      </c>
      <c r="M313" s="17"/>
      <c r="N313" s="17">
        <v>0.13130846134556401</v>
      </c>
      <c r="O313" s="17">
        <v>0.28273313577527598</v>
      </c>
      <c r="P313" s="17">
        <v>0.203575720697137</v>
      </c>
      <c r="Q313" s="17">
        <v>0.27090513946190597</v>
      </c>
      <c r="R313" s="17">
        <v>0.23049251241462701</v>
      </c>
      <c r="S313" s="17">
        <v>0.24723290063350101</v>
      </c>
      <c r="T313" s="17">
        <v>0.227355903674479</v>
      </c>
      <c r="U313" s="17">
        <v>0.20168069155584301</v>
      </c>
      <c r="V313" s="17">
        <v>0.22374091584122399</v>
      </c>
      <c r="W313" s="17">
        <v>0.25225189376713097</v>
      </c>
      <c r="X313" s="17">
        <v>0.23213175224021801</v>
      </c>
      <c r="Y313" s="17">
        <v>0.26741389912837299</v>
      </c>
      <c r="Z313" s="17"/>
      <c r="AA313" s="17">
        <v>0.22051373155828</v>
      </c>
      <c r="AB313" s="17">
        <v>0.24919062139987899</v>
      </c>
      <c r="AC313" s="17">
        <v>0.213626355521291</v>
      </c>
      <c r="AD313" s="17">
        <v>0.226054845157972</v>
      </c>
      <c r="AE313" s="17"/>
      <c r="AF313" s="17">
        <v>0.17468847016214301</v>
      </c>
      <c r="AG313" s="17">
        <v>0.213772935424489</v>
      </c>
      <c r="AH313" s="17">
        <v>0.22670304695776</v>
      </c>
      <c r="AI313" s="17">
        <v>0.27098933600677799</v>
      </c>
      <c r="AJ313" s="17">
        <v>0.26604060354129899</v>
      </c>
      <c r="AK313" s="17">
        <v>0.29501567078681001</v>
      </c>
      <c r="AL313" s="17"/>
      <c r="AM313" s="17">
        <v>0.26663675787324997</v>
      </c>
      <c r="AN313" s="17">
        <v>0.16410510428789801</v>
      </c>
      <c r="AO313" s="17">
        <v>0.18669260763744899</v>
      </c>
      <c r="AP313" s="17">
        <v>6.9642679307823099E-2</v>
      </c>
      <c r="AQ313" s="17">
        <v>0.29084448500676102</v>
      </c>
      <c r="AR313" s="17"/>
      <c r="AS313" s="17">
        <v>0.26148893159578301</v>
      </c>
      <c r="AT313" s="17">
        <v>0.160962457271662</v>
      </c>
      <c r="AU313" s="17">
        <v>0.199474199833788</v>
      </c>
      <c r="AV313" s="17"/>
      <c r="AW313" s="17">
        <v>0.24110114585060999</v>
      </c>
      <c r="AX313" s="17">
        <v>0.242554674255302</v>
      </c>
      <c r="AY313" s="17">
        <v>0.225050317832175</v>
      </c>
      <c r="AZ313" s="17">
        <v>0.16987498604826601</v>
      </c>
      <c r="BA313" s="17">
        <v>0.115331565743992</v>
      </c>
      <c r="BB313" s="17"/>
      <c r="BC313" s="17">
        <v>0.25192740195616298</v>
      </c>
      <c r="BD313" s="17">
        <v>0.21757852540445899</v>
      </c>
      <c r="BE313" s="17" t="s">
        <v>101</v>
      </c>
      <c r="BF313" s="17">
        <v>0.13788436396494</v>
      </c>
      <c r="BG313" s="17">
        <v>0.266249958700362</v>
      </c>
      <c r="BH313" s="17">
        <v>0.20731497337445301</v>
      </c>
      <c r="BI313" s="17">
        <v>0.230589363991382</v>
      </c>
      <c r="BJ313" s="17"/>
      <c r="BK313" s="17">
        <v>0.15762374510754401</v>
      </c>
      <c r="BL313" s="17">
        <v>0.217303966557265</v>
      </c>
      <c r="BM313" s="17">
        <v>0.22029115569711799</v>
      </c>
      <c r="BN313" s="17">
        <v>0.256411635446746</v>
      </c>
      <c r="BO313" s="17">
        <v>0.21972660169031499</v>
      </c>
      <c r="BP313" s="17">
        <v>0.23520732836682201</v>
      </c>
      <c r="BQ313" s="17">
        <v>0.247373585160788</v>
      </c>
      <c r="BR313" s="17">
        <v>0.187576909986026</v>
      </c>
      <c r="BS313" s="17"/>
      <c r="BT313" s="17">
        <v>0.19866479770036999</v>
      </c>
      <c r="BU313" s="17">
        <v>0.26466777529041702</v>
      </c>
      <c r="BV313" s="17">
        <v>0.22442606750358601</v>
      </c>
      <c r="BW313" s="17"/>
      <c r="BX313" s="17">
        <v>0.17630959772013499</v>
      </c>
      <c r="BY313" s="17">
        <v>0.24868947769424499</v>
      </c>
      <c r="BZ313" s="17"/>
      <c r="CA313" s="17">
        <v>0.13483766431309399</v>
      </c>
      <c r="CB313" s="17">
        <v>0.22930362194767001</v>
      </c>
      <c r="CC313" s="17">
        <v>0.22590384872135</v>
      </c>
      <c r="CD313" s="17">
        <v>0.232848136090509</v>
      </c>
      <c r="CE313" s="17">
        <v>0.25180665538167202</v>
      </c>
    </row>
    <row r="314" spans="2:83" x14ac:dyDescent="0.35">
      <c r="B314" t="s">
        <v>176</v>
      </c>
      <c r="C314" s="17">
        <v>4.6576367411088601E-2</v>
      </c>
      <c r="D314" s="17">
        <v>4.4249217036776298E-2</v>
      </c>
      <c r="E314" s="17">
        <v>4.79353298085229E-2</v>
      </c>
      <c r="F314" s="17"/>
      <c r="G314" s="17">
        <v>4.3128259347374499E-2</v>
      </c>
      <c r="H314" s="17">
        <v>3.3952159565505097E-2</v>
      </c>
      <c r="I314" s="17">
        <v>1.9516078522826101E-2</v>
      </c>
      <c r="J314" s="17">
        <v>5.80517440641342E-2</v>
      </c>
      <c r="K314" s="17">
        <v>6.4416590345301505E-2</v>
      </c>
      <c r="L314" s="17">
        <v>5.99334869813552E-2</v>
      </c>
      <c r="M314" s="17"/>
      <c r="N314" s="17">
        <v>4.7552159125944703E-2</v>
      </c>
      <c r="O314" s="17">
        <v>5.7442876831596303E-2</v>
      </c>
      <c r="P314" s="17">
        <v>5.32101752763895E-2</v>
      </c>
      <c r="Q314" s="17">
        <v>4.4157275593634401E-2</v>
      </c>
      <c r="R314" s="17">
        <v>7.33355920021036E-2</v>
      </c>
      <c r="S314" s="17">
        <v>3.7758427279927703E-2</v>
      </c>
      <c r="T314" s="17">
        <v>4.4774024462431797E-2</v>
      </c>
      <c r="U314" s="17">
        <v>3.5514329150094198E-2</v>
      </c>
      <c r="V314" s="17">
        <v>3.4160727446851599E-2</v>
      </c>
      <c r="W314" s="17">
        <v>4.9565274036808903E-2</v>
      </c>
      <c r="X314" s="17">
        <v>3.43393979683159E-2</v>
      </c>
      <c r="Y314" s="17">
        <v>2.4659417408702099E-2</v>
      </c>
      <c r="Z314" s="17"/>
      <c r="AA314" s="17">
        <v>6.4235647290079301E-2</v>
      </c>
      <c r="AB314" s="17">
        <v>5.11953588108848E-2</v>
      </c>
      <c r="AC314" s="17">
        <v>2.5222328468719399E-2</v>
      </c>
      <c r="AD314" s="17">
        <v>4.1879848441098398E-2</v>
      </c>
      <c r="AE314" s="17"/>
      <c r="AF314" s="17">
        <v>2.71823327951605E-2</v>
      </c>
      <c r="AG314" s="17">
        <v>5.4225667302468E-2</v>
      </c>
      <c r="AH314" s="17">
        <v>3.63751931844538E-2</v>
      </c>
      <c r="AI314" s="17">
        <v>4.5587303633939799E-2</v>
      </c>
      <c r="AJ314" s="17">
        <v>6.0126624091909497E-2</v>
      </c>
      <c r="AK314" s="17">
        <v>9.4927076099470306E-2</v>
      </c>
      <c r="AL314" s="17"/>
      <c r="AM314" s="17">
        <v>6.7631413480208596E-2</v>
      </c>
      <c r="AN314" s="17">
        <v>1.68025177821725E-2</v>
      </c>
      <c r="AO314" s="17">
        <v>5.9340152722786102E-2</v>
      </c>
      <c r="AP314" s="17">
        <v>8.5741319831454194E-2</v>
      </c>
      <c r="AQ314" s="17">
        <v>4.2367164426657299E-2</v>
      </c>
      <c r="AR314" s="17"/>
      <c r="AS314" s="17">
        <v>7.2150842503909199E-2</v>
      </c>
      <c r="AT314" s="17">
        <v>1.9630943883381199E-2</v>
      </c>
      <c r="AU314" s="17">
        <v>5.7008167354697097E-2</v>
      </c>
      <c r="AV314" s="17"/>
      <c r="AW314" s="17">
        <v>4.9670110278931499E-2</v>
      </c>
      <c r="AX314" s="17">
        <v>4.0839600079101902E-2</v>
      </c>
      <c r="AY314" s="17">
        <v>5.92405246838138E-2</v>
      </c>
      <c r="AZ314" s="17">
        <v>3.6980261510153503E-2</v>
      </c>
      <c r="BA314" s="17">
        <v>3.1130077051150101E-2</v>
      </c>
      <c r="BB314" s="17"/>
      <c r="BC314" s="17">
        <v>5.1469342376355899E-2</v>
      </c>
      <c r="BD314" s="17">
        <v>5.43318774418153E-2</v>
      </c>
      <c r="BE314" s="17" t="s">
        <v>101</v>
      </c>
      <c r="BF314" s="17">
        <v>4.2917764172218903E-2</v>
      </c>
      <c r="BG314" s="17">
        <v>1.78832972096497E-2</v>
      </c>
      <c r="BH314" s="17">
        <v>3.3477637406848497E-2</v>
      </c>
      <c r="BI314" s="17">
        <v>5.7210271089303599E-2</v>
      </c>
      <c r="BJ314" s="17"/>
      <c r="BK314" s="17">
        <v>2.9059715220165701E-2</v>
      </c>
      <c r="BL314" s="17">
        <v>4.8981896945831098E-2</v>
      </c>
      <c r="BM314" s="17">
        <v>2.7559298591088601E-2</v>
      </c>
      <c r="BN314" s="17">
        <v>5.1147864788962098E-2</v>
      </c>
      <c r="BO314" s="17">
        <v>5.8264131861435399E-2</v>
      </c>
      <c r="BP314" s="17">
        <v>7.7336735020865605E-2</v>
      </c>
      <c r="BQ314" s="17">
        <v>3.2580630850480199E-2</v>
      </c>
      <c r="BR314" s="17">
        <v>4.5287833185402401E-2</v>
      </c>
      <c r="BS314" s="17"/>
      <c r="BT314" s="17">
        <v>2.9633303078093299E-2</v>
      </c>
      <c r="BU314" s="17">
        <v>6.4644902497857495E-2</v>
      </c>
      <c r="BV314" s="17">
        <v>4.7959618573239E-2</v>
      </c>
      <c r="BW314" s="17"/>
      <c r="BX314" s="17">
        <v>3.6900821100900698E-2</v>
      </c>
      <c r="BY314" s="17">
        <v>4.7780628281762397E-2</v>
      </c>
      <c r="BZ314" s="17"/>
      <c r="CA314" s="17">
        <v>1.90607724561032E-2</v>
      </c>
      <c r="CB314" s="17">
        <v>5.1030141942147202E-2</v>
      </c>
      <c r="CC314" s="17">
        <v>4.9812699536410501E-2</v>
      </c>
      <c r="CD314" s="17">
        <v>3.4165297992052999E-2</v>
      </c>
      <c r="CE314" s="17">
        <v>4.9804542843399503E-2</v>
      </c>
    </row>
    <row r="315" spans="2:83" x14ac:dyDescent="0.35">
      <c r="B315" t="s">
        <v>177</v>
      </c>
      <c r="C315" s="17">
        <v>1.9386752336654101E-2</v>
      </c>
      <c r="D315" s="17">
        <v>2.6968725938953001E-2</v>
      </c>
      <c r="E315" s="17">
        <v>1.2161589418018299E-2</v>
      </c>
      <c r="F315" s="17"/>
      <c r="G315" s="17">
        <v>3.1844379282749101E-2</v>
      </c>
      <c r="H315" s="17">
        <v>2.5223693962372999E-2</v>
      </c>
      <c r="I315" s="17">
        <v>1.4989898500039799E-2</v>
      </c>
      <c r="J315" s="17">
        <v>2.37325475453906E-2</v>
      </c>
      <c r="K315" s="17">
        <v>1.03564401619472E-2</v>
      </c>
      <c r="L315" s="17">
        <v>1.24025068338884E-2</v>
      </c>
      <c r="M315" s="17"/>
      <c r="N315" s="17">
        <v>3.4448678120106803E-2</v>
      </c>
      <c r="O315" s="17">
        <v>2.1351971033593001E-2</v>
      </c>
      <c r="P315" s="17">
        <v>2.84470784848012E-2</v>
      </c>
      <c r="Q315" s="17">
        <v>5.2951877899571004E-3</v>
      </c>
      <c r="R315" s="17">
        <v>3.8863126023017301E-2</v>
      </c>
      <c r="S315" s="17">
        <v>2.71102866855472E-2</v>
      </c>
      <c r="T315" s="17">
        <v>1.1542027135343901E-2</v>
      </c>
      <c r="U315" s="17">
        <v>1.30830699212815E-2</v>
      </c>
      <c r="V315" s="17">
        <v>0</v>
      </c>
      <c r="W315" s="17">
        <v>1.65443619528227E-2</v>
      </c>
      <c r="X315" s="17">
        <v>9.7089515947686895E-3</v>
      </c>
      <c r="Y315" s="17">
        <v>1.48864965033622E-2</v>
      </c>
      <c r="Z315" s="17"/>
      <c r="AA315" s="17">
        <v>1.53952559150233E-2</v>
      </c>
      <c r="AB315" s="17">
        <v>1.6717972560427601E-2</v>
      </c>
      <c r="AC315" s="17">
        <v>2.1934211145804301E-2</v>
      </c>
      <c r="AD315" s="17">
        <v>2.2473575242762299E-2</v>
      </c>
      <c r="AE315" s="17"/>
      <c r="AF315" s="17">
        <v>2.6328453212976902E-2</v>
      </c>
      <c r="AG315" s="17">
        <v>1.6474935740831999E-2</v>
      </c>
      <c r="AH315" s="17">
        <v>1.68712552769552E-2</v>
      </c>
      <c r="AI315" s="17">
        <v>1.8965983858421302E-2</v>
      </c>
      <c r="AJ315" s="17">
        <v>1.5446297717839799E-2</v>
      </c>
      <c r="AK315" s="17">
        <v>2.4122547781943501E-2</v>
      </c>
      <c r="AL315" s="17"/>
      <c r="AM315" s="17">
        <v>2.00034778157871E-2</v>
      </c>
      <c r="AN315" s="17">
        <v>1.8460837037714201E-2</v>
      </c>
      <c r="AO315" s="17">
        <v>6.7870802655169201E-3</v>
      </c>
      <c r="AP315" s="17">
        <v>0</v>
      </c>
      <c r="AQ315" s="17">
        <v>4.1941430081022801E-2</v>
      </c>
      <c r="AR315" s="17"/>
      <c r="AS315" s="17">
        <v>2.19949299097329E-2</v>
      </c>
      <c r="AT315" s="17">
        <v>1.24706726811512E-2</v>
      </c>
      <c r="AU315" s="17">
        <v>0</v>
      </c>
      <c r="AV315" s="17"/>
      <c r="AW315" s="17">
        <v>1.0761088199936601E-2</v>
      </c>
      <c r="AX315" s="17">
        <v>2.8059210655898101E-2</v>
      </c>
      <c r="AY315" s="17">
        <v>8.10636807781011E-3</v>
      </c>
      <c r="AZ315" s="17">
        <v>3.2353668443365298E-2</v>
      </c>
      <c r="BA315" s="17">
        <v>0</v>
      </c>
      <c r="BB315" s="17"/>
      <c r="BC315" s="17">
        <v>1.9870294332982999E-2</v>
      </c>
      <c r="BD315" s="17">
        <v>9.8938264416070492E-3</v>
      </c>
      <c r="BE315" s="17" t="s">
        <v>101</v>
      </c>
      <c r="BF315" s="17">
        <v>2.8451727583221301E-2</v>
      </c>
      <c r="BG315" s="17">
        <v>1.74216189413255E-2</v>
      </c>
      <c r="BH315" s="17">
        <v>2.66827512920913E-2</v>
      </c>
      <c r="BI315" s="17">
        <v>1.47726842856907E-2</v>
      </c>
      <c r="BJ315" s="17"/>
      <c r="BK315" s="17">
        <v>7.30573153807129E-3</v>
      </c>
      <c r="BL315" s="17">
        <v>1.8146201123766099E-2</v>
      </c>
      <c r="BM315" s="17">
        <v>1.92043008964729E-2</v>
      </c>
      <c r="BN315" s="17">
        <v>1.9532731703143302E-2</v>
      </c>
      <c r="BO315" s="17">
        <v>7.3449952024250897E-3</v>
      </c>
      <c r="BP315" s="17">
        <v>1.02474234774683E-2</v>
      </c>
      <c r="BQ315" s="17">
        <v>8.0775594234847897E-2</v>
      </c>
      <c r="BR315" s="17">
        <v>1.67884675695175E-2</v>
      </c>
      <c r="BS315" s="17"/>
      <c r="BT315" s="17">
        <v>1.4793655048685E-2</v>
      </c>
      <c r="BU315" s="17">
        <v>5.1661983190685896E-3</v>
      </c>
      <c r="BV315" s="17">
        <v>2.9270991028335101E-2</v>
      </c>
      <c r="BW315" s="17"/>
      <c r="BX315" s="17">
        <v>3.4226566410252797E-2</v>
      </c>
      <c r="BY315" s="17">
        <v>1.58506842755885E-2</v>
      </c>
      <c r="BZ315" s="17"/>
      <c r="CA315" s="17">
        <v>1.1100407677406001E-2</v>
      </c>
      <c r="CB315" s="17">
        <v>1.6413534923613499E-2</v>
      </c>
      <c r="CC315" s="17">
        <v>2.06470380811219E-2</v>
      </c>
      <c r="CD315" s="17">
        <v>2.9833936874261498E-2</v>
      </c>
      <c r="CE315" s="17">
        <v>3.1466817304502397E-2</v>
      </c>
    </row>
    <row r="316" spans="2:83" x14ac:dyDescent="0.35">
      <c r="B316" t="s">
        <v>113</v>
      </c>
      <c r="C316" s="17">
        <v>3.2509117026766302E-2</v>
      </c>
      <c r="D316" s="17">
        <v>3.1340874878274E-2</v>
      </c>
      <c r="E316" s="17">
        <v>3.2069289309280602E-2</v>
      </c>
      <c r="F316" s="17"/>
      <c r="G316" s="17">
        <v>2.8396203902949599E-2</v>
      </c>
      <c r="H316" s="17">
        <v>3.33812230298626E-2</v>
      </c>
      <c r="I316" s="17">
        <v>3.6103125749155897E-2</v>
      </c>
      <c r="J316" s="17">
        <v>4.2031146113499097E-2</v>
      </c>
      <c r="K316" s="17">
        <v>3.2800033774570102E-2</v>
      </c>
      <c r="L316" s="17">
        <v>2.3730072509229101E-2</v>
      </c>
      <c r="M316" s="17"/>
      <c r="N316" s="17">
        <v>2.36559666112926E-2</v>
      </c>
      <c r="O316" s="17">
        <v>3.2938669139987602E-2</v>
      </c>
      <c r="P316" s="17">
        <v>1.78304914534042E-2</v>
      </c>
      <c r="Q316" s="17">
        <v>3.4036101594308601E-2</v>
      </c>
      <c r="R316" s="17">
        <v>5.2265121525825901E-2</v>
      </c>
      <c r="S316" s="17">
        <v>3.7170358968121701E-2</v>
      </c>
      <c r="T316" s="17">
        <v>4.99534281319945E-2</v>
      </c>
      <c r="U316" s="17">
        <v>0</v>
      </c>
      <c r="V316" s="17">
        <v>2.39494263498507E-2</v>
      </c>
      <c r="W316" s="17">
        <v>2.8753273280448299E-2</v>
      </c>
      <c r="X316" s="17">
        <v>5.9033552971705601E-2</v>
      </c>
      <c r="Y316" s="17">
        <v>4.1279255440248797E-2</v>
      </c>
      <c r="Z316" s="17"/>
      <c r="AA316" s="17">
        <v>1.5273077520244401E-2</v>
      </c>
      <c r="AB316" s="17">
        <v>2.7427935286782099E-2</v>
      </c>
      <c r="AC316" s="17">
        <v>3.2362636440830699E-2</v>
      </c>
      <c r="AD316" s="17">
        <v>5.67901751301471E-2</v>
      </c>
      <c r="AE316" s="17"/>
      <c r="AF316" s="17">
        <v>3.0801488559624401E-2</v>
      </c>
      <c r="AG316" s="17">
        <v>2.6880366207903801E-2</v>
      </c>
      <c r="AH316" s="17">
        <v>5.49463514222856E-2</v>
      </c>
      <c r="AI316" s="17">
        <v>2.6440354800220899E-2</v>
      </c>
      <c r="AJ316" s="17">
        <v>4.0750624430123401E-2</v>
      </c>
      <c r="AK316" s="17">
        <v>1.1542621144647099E-2</v>
      </c>
      <c r="AL316" s="17"/>
      <c r="AM316" s="17">
        <v>3.9552569174510201E-2</v>
      </c>
      <c r="AN316" s="17">
        <v>1.73564667260999E-2</v>
      </c>
      <c r="AO316" s="17">
        <v>3.42489467318031E-2</v>
      </c>
      <c r="AP316" s="17">
        <v>0</v>
      </c>
      <c r="AQ316" s="17">
        <v>4.2769903560729697E-2</v>
      </c>
      <c r="AR316" s="17"/>
      <c r="AS316" s="17">
        <v>2.9930301437437499E-2</v>
      </c>
      <c r="AT316" s="17">
        <v>2.16537223169012E-2</v>
      </c>
      <c r="AU316" s="17">
        <v>1.8299967885474801E-2</v>
      </c>
      <c r="AV316" s="17"/>
      <c r="AW316" s="17">
        <v>4.7029449595095502E-2</v>
      </c>
      <c r="AX316" s="17">
        <v>2.9460529284178201E-2</v>
      </c>
      <c r="AY316" s="17">
        <v>2.7397711344016001E-2</v>
      </c>
      <c r="AZ316" s="17">
        <v>2.07716959446951E-2</v>
      </c>
      <c r="BA316" s="17">
        <v>0</v>
      </c>
      <c r="BB316" s="17"/>
      <c r="BC316" s="17">
        <v>2.85777788856173E-2</v>
      </c>
      <c r="BD316" s="17">
        <v>3.0322128947976899E-2</v>
      </c>
      <c r="BE316" s="17" t="s">
        <v>101</v>
      </c>
      <c r="BF316" s="17">
        <v>3.2789890257591797E-2</v>
      </c>
      <c r="BG316" s="17">
        <v>4.3420517986164101E-2</v>
      </c>
      <c r="BH316" s="17">
        <v>4.10484336430159E-2</v>
      </c>
      <c r="BI316" s="17">
        <v>2.03051791045245E-2</v>
      </c>
      <c r="BJ316" s="17"/>
      <c r="BK316" s="17">
        <v>0.100484281875572</v>
      </c>
      <c r="BL316" s="17">
        <v>3.8577869553857197E-2</v>
      </c>
      <c r="BM316" s="17">
        <v>3.18584187494826E-2</v>
      </c>
      <c r="BN316" s="17">
        <v>2.4482377141526901E-2</v>
      </c>
      <c r="BO316" s="17">
        <v>2.0820988684974E-2</v>
      </c>
      <c r="BP316" s="17">
        <v>1.78380854751959E-2</v>
      </c>
      <c r="BQ316" s="17">
        <v>1.6376411949679801E-2</v>
      </c>
      <c r="BR316" s="17">
        <v>3.1313756543557801E-2</v>
      </c>
      <c r="BS316" s="17"/>
      <c r="BT316" s="17">
        <v>2.30262740699828E-2</v>
      </c>
      <c r="BU316" s="17">
        <v>3.5455365328872099E-2</v>
      </c>
      <c r="BV316" s="17">
        <v>3.7959125581837699E-2</v>
      </c>
      <c r="BW316" s="17"/>
      <c r="BX316" s="17">
        <v>1.1778537444599E-2</v>
      </c>
      <c r="BY316" s="17">
        <v>3.6755980782711403E-2</v>
      </c>
      <c r="BZ316" s="17"/>
      <c r="CA316" s="17">
        <v>0</v>
      </c>
      <c r="CB316" s="17">
        <v>1.8699673998019799E-2</v>
      </c>
      <c r="CC316" s="17">
        <v>2.57242545287302E-2</v>
      </c>
      <c r="CD316" s="17">
        <v>1.7430514634208701E-2</v>
      </c>
      <c r="CE316" s="17">
        <v>4.1999820216335297E-2</v>
      </c>
    </row>
    <row r="317" spans="2:83" x14ac:dyDescent="0.35">
      <c r="B317" t="s">
        <v>178</v>
      </c>
      <c r="C317" s="17">
        <v>0.67414290821304701</v>
      </c>
      <c r="D317" s="17">
        <v>0.66065497486605895</v>
      </c>
      <c r="E317" s="17">
        <v>0.68947985871440398</v>
      </c>
      <c r="F317" s="17"/>
      <c r="G317" s="17">
        <v>0.70586526217643597</v>
      </c>
      <c r="H317" s="17">
        <v>0.76170481042195604</v>
      </c>
      <c r="I317" s="17">
        <v>0.71277611363498095</v>
      </c>
      <c r="J317" s="17">
        <v>0.63149885591956001</v>
      </c>
      <c r="K317" s="17">
        <v>0.58910189892869602</v>
      </c>
      <c r="L317" s="17">
        <v>0.64146433164956396</v>
      </c>
      <c r="M317" s="17"/>
      <c r="N317" s="17">
        <v>0.76303473479709205</v>
      </c>
      <c r="O317" s="17">
        <v>0.60553334721954699</v>
      </c>
      <c r="P317" s="17">
        <v>0.69693653408826906</v>
      </c>
      <c r="Q317" s="17">
        <v>0.645606295560194</v>
      </c>
      <c r="R317" s="17">
        <v>0.60504364803442601</v>
      </c>
      <c r="S317" s="17">
        <v>0.65072802643290295</v>
      </c>
      <c r="T317" s="17">
        <v>0.66637461659575004</v>
      </c>
      <c r="U317" s="17">
        <v>0.74972190937278205</v>
      </c>
      <c r="V317" s="17">
        <v>0.71814893036207395</v>
      </c>
      <c r="W317" s="17">
        <v>0.65288519696279002</v>
      </c>
      <c r="X317" s="17">
        <v>0.66478634522499203</v>
      </c>
      <c r="Y317" s="17">
        <v>0.65176093151931402</v>
      </c>
      <c r="Z317" s="17"/>
      <c r="AA317" s="17">
        <v>0.68458228771637297</v>
      </c>
      <c r="AB317" s="17">
        <v>0.65546811194202603</v>
      </c>
      <c r="AC317" s="17">
        <v>0.70685446842335498</v>
      </c>
      <c r="AD317" s="17">
        <v>0.65280155602802004</v>
      </c>
      <c r="AE317" s="17"/>
      <c r="AF317" s="17">
        <v>0.74099925527009602</v>
      </c>
      <c r="AG317" s="17">
        <v>0.68864609532430698</v>
      </c>
      <c r="AH317" s="17">
        <v>0.66510415315854599</v>
      </c>
      <c r="AI317" s="17">
        <v>0.63801702170064001</v>
      </c>
      <c r="AJ317" s="17">
        <v>0.61763585021882805</v>
      </c>
      <c r="AK317" s="17">
        <v>0.57439208418712995</v>
      </c>
      <c r="AL317" s="17"/>
      <c r="AM317" s="17">
        <v>0.60617578165624397</v>
      </c>
      <c r="AN317" s="17">
        <v>0.78327507416611597</v>
      </c>
      <c r="AO317" s="17">
        <v>0.71293121264244497</v>
      </c>
      <c r="AP317" s="17">
        <v>0.84461600086072297</v>
      </c>
      <c r="AQ317" s="17">
        <v>0.58207701692482905</v>
      </c>
      <c r="AR317" s="17"/>
      <c r="AS317" s="17">
        <v>0.61443499455313699</v>
      </c>
      <c r="AT317" s="17">
        <v>0.78528220384690395</v>
      </c>
      <c r="AU317" s="17">
        <v>0.72521766492604001</v>
      </c>
      <c r="AV317" s="17"/>
      <c r="AW317" s="17">
        <v>0.65143820607542702</v>
      </c>
      <c r="AX317" s="17">
        <v>0.65908598572552002</v>
      </c>
      <c r="AY317" s="17">
        <v>0.680205078062185</v>
      </c>
      <c r="AZ317" s="17">
        <v>0.74001938805351997</v>
      </c>
      <c r="BA317" s="17">
        <v>0.85353835720485804</v>
      </c>
      <c r="BB317" s="17"/>
      <c r="BC317" s="17">
        <v>0.64815518244888104</v>
      </c>
      <c r="BD317" s="17">
        <v>0.68787364176414201</v>
      </c>
      <c r="BE317" s="17" t="s">
        <v>101</v>
      </c>
      <c r="BF317" s="17">
        <v>0.75795625402202804</v>
      </c>
      <c r="BG317" s="17">
        <v>0.655024607162498</v>
      </c>
      <c r="BH317" s="17">
        <v>0.69147620428359102</v>
      </c>
      <c r="BI317" s="17">
        <v>0.67712250152909903</v>
      </c>
      <c r="BJ317" s="17"/>
      <c r="BK317" s="17">
        <v>0.70552652625864698</v>
      </c>
      <c r="BL317" s="17">
        <v>0.67699006581928101</v>
      </c>
      <c r="BM317" s="17">
        <v>0.70108682606583805</v>
      </c>
      <c r="BN317" s="17">
        <v>0.64842539091962204</v>
      </c>
      <c r="BO317" s="17">
        <v>0.69384328256085004</v>
      </c>
      <c r="BP317" s="17">
        <v>0.65937042765964804</v>
      </c>
      <c r="BQ317" s="17">
        <v>0.62289377780420396</v>
      </c>
      <c r="BR317" s="17">
        <v>0.71903303271549601</v>
      </c>
      <c r="BS317" s="17"/>
      <c r="BT317" s="17">
        <v>0.73388197010286904</v>
      </c>
      <c r="BU317" s="17">
        <v>0.63006575856378499</v>
      </c>
      <c r="BV317" s="17">
        <v>0.66038419731300202</v>
      </c>
      <c r="BW317" s="17"/>
      <c r="BX317" s="17">
        <v>0.74078447732411301</v>
      </c>
      <c r="BY317" s="17">
        <v>0.65092322896569199</v>
      </c>
      <c r="BZ317" s="17"/>
      <c r="CA317" s="17">
        <v>0.83500115555339705</v>
      </c>
      <c r="CB317" s="17">
        <v>0.68455302718854905</v>
      </c>
      <c r="CC317" s="17">
        <v>0.677912159132388</v>
      </c>
      <c r="CD317" s="17">
        <v>0.68572211440896802</v>
      </c>
      <c r="CE317" s="17">
        <v>0.62492216425409097</v>
      </c>
    </row>
    <row r="318" spans="2:83" x14ac:dyDescent="0.35">
      <c r="B318" t="s">
        <v>179</v>
      </c>
      <c r="C318" s="17">
        <v>6.5963119747742702E-2</v>
      </c>
      <c r="D318" s="17">
        <v>7.1217942975729295E-2</v>
      </c>
      <c r="E318" s="17">
        <v>6.0096919226541201E-2</v>
      </c>
      <c r="F318" s="17"/>
      <c r="G318" s="17">
        <v>7.4972638630123697E-2</v>
      </c>
      <c r="H318" s="17">
        <v>5.9175853527878103E-2</v>
      </c>
      <c r="I318" s="17">
        <v>3.4505977022865897E-2</v>
      </c>
      <c r="J318" s="17">
        <v>8.1784291609524704E-2</v>
      </c>
      <c r="K318" s="17">
        <v>7.4773030507248706E-2</v>
      </c>
      <c r="L318" s="17">
        <v>7.2335993815243596E-2</v>
      </c>
      <c r="M318" s="17"/>
      <c r="N318" s="17">
        <v>8.2000837246051506E-2</v>
      </c>
      <c r="O318" s="17">
        <v>7.8794847865189296E-2</v>
      </c>
      <c r="P318" s="17">
        <v>8.1657253761190707E-2</v>
      </c>
      <c r="Q318" s="17">
        <v>4.9452463383591598E-2</v>
      </c>
      <c r="R318" s="17">
        <v>0.11219871802512101</v>
      </c>
      <c r="S318" s="17">
        <v>6.4868713965474806E-2</v>
      </c>
      <c r="T318" s="17">
        <v>5.6316051597775703E-2</v>
      </c>
      <c r="U318" s="17">
        <v>4.8597399071375703E-2</v>
      </c>
      <c r="V318" s="17">
        <v>3.4160727446851599E-2</v>
      </c>
      <c r="W318" s="17">
        <v>6.6109635989631502E-2</v>
      </c>
      <c r="X318" s="17">
        <v>4.40483495630846E-2</v>
      </c>
      <c r="Y318" s="17">
        <v>3.9545913912064301E-2</v>
      </c>
      <c r="Z318" s="17"/>
      <c r="AA318" s="17">
        <v>7.9630903205102604E-2</v>
      </c>
      <c r="AB318" s="17">
        <v>6.7913331371312502E-2</v>
      </c>
      <c r="AC318" s="17">
        <v>4.7156539614523797E-2</v>
      </c>
      <c r="AD318" s="17">
        <v>6.4353423683860697E-2</v>
      </c>
      <c r="AE318" s="17"/>
      <c r="AF318" s="17">
        <v>5.3510786008137398E-2</v>
      </c>
      <c r="AG318" s="17">
        <v>7.0700603043300003E-2</v>
      </c>
      <c r="AH318" s="17">
        <v>5.3246448461409003E-2</v>
      </c>
      <c r="AI318" s="17">
        <v>6.4553287492361194E-2</v>
      </c>
      <c r="AJ318" s="17">
        <v>7.5572921809749297E-2</v>
      </c>
      <c r="AK318" s="17">
        <v>0.119049623881414</v>
      </c>
      <c r="AL318" s="17"/>
      <c r="AM318" s="17">
        <v>8.7634891295995596E-2</v>
      </c>
      <c r="AN318" s="17">
        <v>3.5263354819886697E-2</v>
      </c>
      <c r="AO318" s="17">
        <v>6.6127232988303003E-2</v>
      </c>
      <c r="AP318" s="17">
        <v>8.5741319831454194E-2</v>
      </c>
      <c r="AQ318" s="17">
        <v>8.4308594507680107E-2</v>
      </c>
      <c r="AR318" s="17"/>
      <c r="AS318" s="17">
        <v>9.4145772413642095E-2</v>
      </c>
      <c r="AT318" s="17">
        <v>3.2101616564532399E-2</v>
      </c>
      <c r="AU318" s="17">
        <v>5.7008167354697097E-2</v>
      </c>
      <c r="AV318" s="17"/>
      <c r="AW318" s="17">
        <v>6.0431198478868103E-2</v>
      </c>
      <c r="AX318" s="17">
        <v>6.8898810734999996E-2</v>
      </c>
      <c r="AY318" s="17">
        <v>6.7346892761623894E-2</v>
      </c>
      <c r="AZ318" s="17">
        <v>6.9333929953518794E-2</v>
      </c>
      <c r="BA318" s="17">
        <v>3.1130077051150101E-2</v>
      </c>
      <c r="BB318" s="17"/>
      <c r="BC318" s="17">
        <v>7.1339636709338905E-2</v>
      </c>
      <c r="BD318" s="17">
        <v>6.4225703883422303E-2</v>
      </c>
      <c r="BE318" s="17" t="s">
        <v>101</v>
      </c>
      <c r="BF318" s="17">
        <v>7.1369491755440204E-2</v>
      </c>
      <c r="BG318" s="17">
        <v>3.5304916150975203E-2</v>
      </c>
      <c r="BH318" s="17">
        <v>6.0160388698939797E-2</v>
      </c>
      <c r="BI318" s="17">
        <v>7.1982955374994204E-2</v>
      </c>
      <c r="BJ318" s="17"/>
      <c r="BK318" s="17">
        <v>3.6365446758236997E-2</v>
      </c>
      <c r="BL318" s="17">
        <v>6.7128098069597103E-2</v>
      </c>
      <c r="BM318" s="17">
        <v>4.6763599487561598E-2</v>
      </c>
      <c r="BN318" s="17">
        <v>7.0680596492105299E-2</v>
      </c>
      <c r="BO318" s="17">
        <v>6.5609127063860503E-2</v>
      </c>
      <c r="BP318" s="17">
        <v>8.7584158498333897E-2</v>
      </c>
      <c r="BQ318" s="17">
        <v>0.113356225085328</v>
      </c>
      <c r="BR318" s="17">
        <v>6.2076300754919898E-2</v>
      </c>
      <c r="BS318" s="17"/>
      <c r="BT318" s="17">
        <v>4.4426958126778299E-2</v>
      </c>
      <c r="BU318" s="17">
        <v>6.9811100816926097E-2</v>
      </c>
      <c r="BV318" s="17">
        <v>7.7230609601574199E-2</v>
      </c>
      <c r="BW318" s="17"/>
      <c r="BX318" s="17">
        <v>7.1127387511153495E-2</v>
      </c>
      <c r="BY318" s="17">
        <v>6.36313125573508E-2</v>
      </c>
      <c r="BZ318" s="17"/>
      <c r="CA318" s="17">
        <v>3.0161180133509199E-2</v>
      </c>
      <c r="CB318" s="17">
        <v>6.7443676865760596E-2</v>
      </c>
      <c r="CC318" s="17">
        <v>7.0459737617532395E-2</v>
      </c>
      <c r="CD318" s="17">
        <v>6.3999234866314494E-2</v>
      </c>
      <c r="CE318" s="17">
        <v>8.12713601479019E-2</v>
      </c>
    </row>
    <row r="319" spans="2:83" x14ac:dyDescent="0.35">
      <c r="B319" t="s">
        <v>140</v>
      </c>
      <c r="C319" s="17">
        <v>0.60817978846530396</v>
      </c>
      <c r="D319" s="17">
        <v>0.58943703189032903</v>
      </c>
      <c r="E319" s="17">
        <v>0.62938293948786295</v>
      </c>
      <c r="F319" s="17"/>
      <c r="G319" s="17">
        <v>0.63089262354631204</v>
      </c>
      <c r="H319" s="17">
        <v>0.70252895689407702</v>
      </c>
      <c r="I319" s="17">
        <v>0.67827013661211499</v>
      </c>
      <c r="J319" s="17">
        <v>0.54971456431003496</v>
      </c>
      <c r="K319" s="17">
        <v>0.51432886842144698</v>
      </c>
      <c r="L319" s="17">
        <v>0.56912833783432104</v>
      </c>
      <c r="M319" s="17"/>
      <c r="N319" s="17">
        <v>0.68103389755104005</v>
      </c>
      <c r="O319" s="17">
        <v>0.52673849935435701</v>
      </c>
      <c r="P319" s="17">
        <v>0.61527928032707802</v>
      </c>
      <c r="Q319" s="17">
        <v>0.59615383217660201</v>
      </c>
      <c r="R319" s="17">
        <v>0.49284493000930502</v>
      </c>
      <c r="S319" s="17">
        <v>0.58585931246742795</v>
      </c>
      <c r="T319" s="17">
        <v>0.61005856499797495</v>
      </c>
      <c r="U319" s="17">
        <v>0.70112451030140599</v>
      </c>
      <c r="V319" s="17">
        <v>0.683988202915222</v>
      </c>
      <c r="W319" s="17">
        <v>0.58677556097315797</v>
      </c>
      <c r="X319" s="17">
        <v>0.62073799566190702</v>
      </c>
      <c r="Y319" s="17">
        <v>0.61221501760724995</v>
      </c>
      <c r="Z319" s="17"/>
      <c r="AA319" s="17">
        <v>0.60495138451127095</v>
      </c>
      <c r="AB319" s="17">
        <v>0.58755478057071298</v>
      </c>
      <c r="AC319" s="17">
        <v>0.65969792880883105</v>
      </c>
      <c r="AD319" s="17">
        <v>0.58844813234416005</v>
      </c>
      <c r="AE319" s="17"/>
      <c r="AF319" s="17">
        <v>0.68748846926195795</v>
      </c>
      <c r="AG319" s="17">
        <v>0.61794549228100704</v>
      </c>
      <c r="AH319" s="17">
        <v>0.61185770469713696</v>
      </c>
      <c r="AI319" s="17">
        <v>0.57346373420827901</v>
      </c>
      <c r="AJ319" s="17">
        <v>0.54206292840907899</v>
      </c>
      <c r="AK319" s="17">
        <v>0.45534246030571601</v>
      </c>
      <c r="AL319" s="17"/>
      <c r="AM319" s="17">
        <v>0.51854089036024797</v>
      </c>
      <c r="AN319" s="17">
        <v>0.74801171934622901</v>
      </c>
      <c r="AO319" s="17">
        <v>0.64680397965414205</v>
      </c>
      <c r="AP319" s="17">
        <v>0.75887468102926803</v>
      </c>
      <c r="AQ319" s="17">
        <v>0.49776842241714903</v>
      </c>
      <c r="AR319" s="17"/>
      <c r="AS319" s="17">
        <v>0.52028922213949502</v>
      </c>
      <c r="AT319" s="17">
        <v>0.75318058728237203</v>
      </c>
      <c r="AU319" s="17">
        <v>0.66820949757134296</v>
      </c>
      <c r="AV319" s="17"/>
      <c r="AW319" s="17">
        <v>0.591007007596559</v>
      </c>
      <c r="AX319" s="17">
        <v>0.59018717499051998</v>
      </c>
      <c r="AY319" s="17">
        <v>0.61285818530056102</v>
      </c>
      <c r="AZ319" s="17">
        <v>0.67068545810000102</v>
      </c>
      <c r="BA319" s="17">
        <v>0.82240828015370804</v>
      </c>
      <c r="BB319" s="17"/>
      <c r="BC319" s="17">
        <v>0.57681554573954197</v>
      </c>
      <c r="BD319" s="17">
        <v>0.62364793788072004</v>
      </c>
      <c r="BE319" s="17" t="s">
        <v>101</v>
      </c>
      <c r="BF319" s="17">
        <v>0.68658676226658799</v>
      </c>
      <c r="BG319" s="17">
        <v>0.61971969101152302</v>
      </c>
      <c r="BH319" s="17">
        <v>0.631315815584651</v>
      </c>
      <c r="BI319" s="17">
        <v>0.60513954615410503</v>
      </c>
      <c r="BJ319" s="17"/>
      <c r="BK319" s="17">
        <v>0.66916107950040904</v>
      </c>
      <c r="BL319" s="17">
        <v>0.60986196774968304</v>
      </c>
      <c r="BM319" s="17">
        <v>0.65432322657827702</v>
      </c>
      <c r="BN319" s="17">
        <v>0.57774479442751703</v>
      </c>
      <c r="BO319" s="17">
        <v>0.62823415549699002</v>
      </c>
      <c r="BP319" s="17">
        <v>0.57178626916131403</v>
      </c>
      <c r="BQ319" s="17">
        <v>0.50953755271887602</v>
      </c>
      <c r="BR319" s="17">
        <v>0.65695673196057602</v>
      </c>
      <c r="BS319" s="17"/>
      <c r="BT319" s="17">
        <v>0.68945501197609105</v>
      </c>
      <c r="BU319" s="17">
        <v>0.56025465774685901</v>
      </c>
      <c r="BV319" s="17">
        <v>0.583153587711428</v>
      </c>
      <c r="BW319" s="17"/>
      <c r="BX319" s="17">
        <v>0.66965708981295902</v>
      </c>
      <c r="BY319" s="17">
        <v>0.587291916408342</v>
      </c>
      <c r="BZ319" s="17"/>
      <c r="CA319" s="17">
        <v>0.80483997541988705</v>
      </c>
      <c r="CB319" s="17">
        <v>0.61710935032278802</v>
      </c>
      <c r="CC319" s="17">
        <v>0.60745242151485501</v>
      </c>
      <c r="CD319" s="17">
        <v>0.62172287954265304</v>
      </c>
      <c r="CE319" s="17">
        <v>0.54365080410618905</v>
      </c>
    </row>
    <row r="320" spans="2:83" x14ac:dyDescent="0.35">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row>
    <row r="321" spans="2:83" x14ac:dyDescent="0.35">
      <c r="B321" s="6" t="s">
        <v>237</v>
      </c>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row>
    <row r="322" spans="2:83" x14ac:dyDescent="0.35">
      <c r="B322" s="24" t="s">
        <v>103</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row>
    <row r="323" spans="2:83" x14ac:dyDescent="0.35">
      <c r="B323" t="s">
        <v>173</v>
      </c>
      <c r="C323" s="17">
        <v>0.26043364108293099</v>
      </c>
      <c r="D323" s="17">
        <v>0.265169592330605</v>
      </c>
      <c r="E323" s="17">
        <v>0.25627119299412399</v>
      </c>
      <c r="F323" s="17"/>
      <c r="G323" s="17">
        <v>0.340126497034343</v>
      </c>
      <c r="H323" s="17">
        <v>0.37149788420065</v>
      </c>
      <c r="I323" s="17">
        <v>0.27470229413710501</v>
      </c>
      <c r="J323" s="17">
        <v>0.206135694476101</v>
      </c>
      <c r="K323" s="17">
        <v>0.18835127010875499</v>
      </c>
      <c r="L323" s="17">
        <v>0.19709863470993</v>
      </c>
      <c r="M323" s="17"/>
      <c r="N323" s="17">
        <v>0.330032024432376</v>
      </c>
      <c r="O323" s="17">
        <v>0.24644836025136099</v>
      </c>
      <c r="P323" s="17">
        <v>0.24356682805938901</v>
      </c>
      <c r="Q323" s="17">
        <v>0.23526644910203501</v>
      </c>
      <c r="R323" s="17">
        <v>0.25365375223964498</v>
      </c>
      <c r="S323" s="17">
        <v>0.210046408334496</v>
      </c>
      <c r="T323" s="17">
        <v>0.22178862985264</v>
      </c>
      <c r="U323" s="17">
        <v>0.26165623874379401</v>
      </c>
      <c r="V323" s="17">
        <v>0.28419160993419801</v>
      </c>
      <c r="W323" s="17">
        <v>0.25717123198351199</v>
      </c>
      <c r="X323" s="17">
        <v>0.30320282496859002</v>
      </c>
      <c r="Y323" s="17">
        <v>0.235934448890012</v>
      </c>
      <c r="Z323" s="17"/>
      <c r="AA323" s="17">
        <v>0.25827650166227001</v>
      </c>
      <c r="AB323" s="17">
        <v>0.23541715721742501</v>
      </c>
      <c r="AC323" s="17">
        <v>0.29011526518946401</v>
      </c>
      <c r="AD323" s="17">
        <v>0.26253461851480903</v>
      </c>
      <c r="AE323" s="17"/>
      <c r="AF323" s="17">
        <v>0.328120449870765</v>
      </c>
      <c r="AG323" s="17">
        <v>0.238167228626149</v>
      </c>
      <c r="AH323" s="17">
        <v>0.31007325406354003</v>
      </c>
      <c r="AI323" s="17">
        <v>0.195017349904819</v>
      </c>
      <c r="AJ323" s="17">
        <v>0.21091122772613499</v>
      </c>
      <c r="AK323" s="17">
        <v>0.33174841946394101</v>
      </c>
      <c r="AL323" s="17"/>
      <c r="AM323" s="17">
        <v>0.17286378547653999</v>
      </c>
      <c r="AN323" s="17">
        <v>0.36776310309175397</v>
      </c>
      <c r="AO323" s="17">
        <v>0.28720988845651702</v>
      </c>
      <c r="AP323" s="17">
        <v>0.28314854332836498</v>
      </c>
      <c r="AQ323" s="17">
        <v>0.188222896755326</v>
      </c>
      <c r="AR323" s="17"/>
      <c r="AS323" s="17">
        <v>0.17190501407466</v>
      </c>
      <c r="AT323" s="17">
        <v>0.35897022858046101</v>
      </c>
      <c r="AU323" s="17">
        <v>0.252189224199518</v>
      </c>
      <c r="AV323" s="17"/>
      <c r="AW323" s="17">
        <v>0.23564144882239299</v>
      </c>
      <c r="AX323" s="17">
        <v>0.250743187530659</v>
      </c>
      <c r="AY323" s="17">
        <v>0.25040840573303103</v>
      </c>
      <c r="AZ323" s="17">
        <v>0.33300939672052499</v>
      </c>
      <c r="BA323" s="17">
        <v>0.40153561635006602</v>
      </c>
      <c r="BB323" s="17"/>
      <c r="BC323" s="17">
        <v>0.228270267023021</v>
      </c>
      <c r="BD323" s="17">
        <v>0.25756547812972302</v>
      </c>
      <c r="BE323" s="17" t="s">
        <v>101</v>
      </c>
      <c r="BF323" s="17">
        <v>0.36304922282533603</v>
      </c>
      <c r="BG323" s="17">
        <v>0.24582495893569201</v>
      </c>
      <c r="BH323" s="17">
        <v>0.29429489766810202</v>
      </c>
      <c r="BI323" s="17">
        <v>0.34472250044400399</v>
      </c>
      <c r="BJ323" s="17"/>
      <c r="BK323" s="17">
        <v>0.33256164561413099</v>
      </c>
      <c r="BL323" s="17">
        <v>0.27252251570749297</v>
      </c>
      <c r="BM323" s="17">
        <v>0.25152867824901498</v>
      </c>
      <c r="BN323" s="17">
        <v>0.256903621652179</v>
      </c>
      <c r="BO323" s="17">
        <v>0.22382666778607399</v>
      </c>
      <c r="BP323" s="17">
        <v>0.28059264433685499</v>
      </c>
      <c r="BQ323" s="17">
        <v>0.26051191344150598</v>
      </c>
      <c r="BR323" s="17">
        <v>0.28115413626730201</v>
      </c>
      <c r="BS323" s="17"/>
      <c r="BT323" s="17">
        <v>0.28848422139610302</v>
      </c>
      <c r="BU323" s="17">
        <v>0.21387220677039501</v>
      </c>
      <c r="BV323" s="17">
        <v>0.26992570213226502</v>
      </c>
      <c r="BW323" s="17"/>
      <c r="BX323" s="17">
        <v>0.36694177938536299</v>
      </c>
      <c r="BY323" s="17">
        <v>0.22720490901271501</v>
      </c>
      <c r="BZ323" s="17"/>
      <c r="CA323" s="17">
        <v>0.47908362012667299</v>
      </c>
      <c r="CB323" s="17">
        <v>0.242183804706599</v>
      </c>
      <c r="CC323" s="17">
        <v>0.24981021244960899</v>
      </c>
      <c r="CD323" s="17">
        <v>0.28923980115412801</v>
      </c>
      <c r="CE323" s="17">
        <v>0.23740630087564801</v>
      </c>
    </row>
    <row r="324" spans="2:83" x14ac:dyDescent="0.35">
      <c r="B324" t="s">
        <v>174</v>
      </c>
      <c r="C324" s="17">
        <v>0.44059958927053899</v>
      </c>
      <c r="D324" s="17">
        <v>0.430548502991907</v>
      </c>
      <c r="E324" s="17">
        <v>0.45045682712234297</v>
      </c>
      <c r="F324" s="17"/>
      <c r="G324" s="17">
        <v>0.397507302907325</v>
      </c>
      <c r="H324" s="17">
        <v>0.391625541429729</v>
      </c>
      <c r="I324" s="17">
        <v>0.46110137754840502</v>
      </c>
      <c r="J324" s="17">
        <v>0.473807000339596</v>
      </c>
      <c r="K324" s="17">
        <v>0.40332107676040402</v>
      </c>
      <c r="L324" s="17">
        <v>0.49077115792551301</v>
      </c>
      <c r="M324" s="17"/>
      <c r="N324" s="17">
        <v>0.44829634591392298</v>
      </c>
      <c r="O324" s="17">
        <v>0.39574025438872101</v>
      </c>
      <c r="P324" s="17">
        <v>0.454474326002272</v>
      </c>
      <c r="Q324" s="17">
        <v>0.46475794133905401</v>
      </c>
      <c r="R324" s="17">
        <v>0.46910457701449798</v>
      </c>
      <c r="S324" s="17">
        <v>0.435594654703091</v>
      </c>
      <c r="T324" s="17">
        <v>0.47821137251349399</v>
      </c>
      <c r="U324" s="17">
        <v>0.48430808206445303</v>
      </c>
      <c r="V324" s="17">
        <v>0.42841135525650298</v>
      </c>
      <c r="W324" s="17">
        <v>0.443144980738021</v>
      </c>
      <c r="X324" s="17">
        <v>0.36473417901391197</v>
      </c>
      <c r="Y324" s="17">
        <v>0.44401872228975903</v>
      </c>
      <c r="Z324" s="17"/>
      <c r="AA324" s="17">
        <v>0.45138022722966198</v>
      </c>
      <c r="AB324" s="17">
        <v>0.45280060761730401</v>
      </c>
      <c r="AC324" s="17">
        <v>0.44830606998631201</v>
      </c>
      <c r="AD324" s="17">
        <v>0.409121732562647</v>
      </c>
      <c r="AE324" s="17"/>
      <c r="AF324" s="17">
        <v>0.42701477676406402</v>
      </c>
      <c r="AG324" s="17">
        <v>0.47376255055011801</v>
      </c>
      <c r="AH324" s="17">
        <v>0.397456659910572</v>
      </c>
      <c r="AI324" s="17">
        <v>0.46821612004535101</v>
      </c>
      <c r="AJ324" s="17">
        <v>0.41974465328772997</v>
      </c>
      <c r="AK324" s="17">
        <v>0.36656228519454798</v>
      </c>
      <c r="AL324" s="17"/>
      <c r="AM324" s="17">
        <v>0.44662264822002801</v>
      </c>
      <c r="AN324" s="17">
        <v>0.42695375966270499</v>
      </c>
      <c r="AO324" s="17">
        <v>0.46044600482949599</v>
      </c>
      <c r="AP324" s="17">
        <v>0.62164989725138498</v>
      </c>
      <c r="AQ324" s="17">
        <v>0.417464883930459</v>
      </c>
      <c r="AR324" s="17"/>
      <c r="AS324" s="17">
        <v>0.44675388374024</v>
      </c>
      <c r="AT324" s="17">
        <v>0.46102117889744398</v>
      </c>
      <c r="AU324" s="17">
        <v>0.50010219989453797</v>
      </c>
      <c r="AV324" s="17"/>
      <c r="AW324" s="17">
        <v>0.45653218286805503</v>
      </c>
      <c r="AX324" s="17">
        <v>0.42332680990342803</v>
      </c>
      <c r="AY324" s="17">
        <v>0.44320531741504299</v>
      </c>
      <c r="AZ324" s="17">
        <v>0.42824812918101202</v>
      </c>
      <c r="BA324" s="17">
        <v>0.49525503754203398</v>
      </c>
      <c r="BB324" s="17"/>
      <c r="BC324" s="17">
        <v>0.43633315405523598</v>
      </c>
      <c r="BD324" s="17">
        <v>0.46673135645415398</v>
      </c>
      <c r="BE324" s="17" t="s">
        <v>101</v>
      </c>
      <c r="BF324" s="17">
        <v>0.37580964283955798</v>
      </c>
      <c r="BG324" s="17">
        <v>0.430574347906444</v>
      </c>
      <c r="BH324" s="17">
        <v>0.46404733092467798</v>
      </c>
      <c r="BI324" s="17">
        <v>0.35524435118755299</v>
      </c>
      <c r="BJ324" s="17"/>
      <c r="BK324" s="17">
        <v>0.38483388798732698</v>
      </c>
      <c r="BL324" s="17">
        <v>0.42411278601294899</v>
      </c>
      <c r="BM324" s="17">
        <v>0.42137813388428802</v>
      </c>
      <c r="BN324" s="17">
        <v>0.47672832367904699</v>
      </c>
      <c r="BO324" s="17">
        <v>0.50312964458133003</v>
      </c>
      <c r="BP324" s="17">
        <v>0.41965152703535202</v>
      </c>
      <c r="BQ324" s="17">
        <v>0.42560650299230601</v>
      </c>
      <c r="BR324" s="17">
        <v>0.45196362488465103</v>
      </c>
      <c r="BS324" s="17"/>
      <c r="BT324" s="17">
        <v>0.473482427948762</v>
      </c>
      <c r="BU324" s="17">
        <v>0.47510325118066798</v>
      </c>
      <c r="BV324" s="17">
        <v>0.39751910929363998</v>
      </c>
      <c r="BW324" s="17"/>
      <c r="BX324" s="17">
        <v>0.36973659554382898</v>
      </c>
      <c r="BY324" s="17">
        <v>0.44661365236512401</v>
      </c>
      <c r="BZ324" s="17"/>
      <c r="CA324" s="17">
        <v>0.40375632371470599</v>
      </c>
      <c r="CB324" s="17">
        <v>0.45748663612519502</v>
      </c>
      <c r="CC324" s="17">
        <v>0.44802761951561099</v>
      </c>
      <c r="CD324" s="17">
        <v>0.43787941113634299</v>
      </c>
      <c r="CE324" s="17">
        <v>0.40544137153551701</v>
      </c>
    </row>
    <row r="325" spans="2:83" x14ac:dyDescent="0.35">
      <c r="B325" t="s">
        <v>175</v>
      </c>
      <c r="C325" s="17">
        <v>0.20464671121750799</v>
      </c>
      <c r="D325" s="17">
        <v>0.21067724757831799</v>
      </c>
      <c r="E325" s="17">
        <v>0.198251627334978</v>
      </c>
      <c r="F325" s="17"/>
      <c r="G325" s="17">
        <v>0.16904411626666699</v>
      </c>
      <c r="H325" s="17">
        <v>0.15435664255024301</v>
      </c>
      <c r="I325" s="17">
        <v>0.20338922856136599</v>
      </c>
      <c r="J325" s="17">
        <v>0.20219324402854599</v>
      </c>
      <c r="K325" s="17">
        <v>0.288834547147723</v>
      </c>
      <c r="L325" s="17">
        <v>0.21618549621265401</v>
      </c>
      <c r="M325" s="17"/>
      <c r="N325" s="17">
        <v>0.12891015229091399</v>
      </c>
      <c r="O325" s="17">
        <v>0.24189897157051099</v>
      </c>
      <c r="P325" s="17">
        <v>0.22256962116687001</v>
      </c>
      <c r="Q325" s="17">
        <v>0.21371780264142201</v>
      </c>
      <c r="R325" s="17">
        <v>0.13640518289221201</v>
      </c>
      <c r="S325" s="17">
        <v>0.23672626287592999</v>
      </c>
      <c r="T325" s="17">
        <v>0.20286485776504601</v>
      </c>
      <c r="U325" s="17">
        <v>0.230664478643093</v>
      </c>
      <c r="V325" s="17">
        <v>0.211728062535429</v>
      </c>
      <c r="W325" s="17">
        <v>0.22577936748105501</v>
      </c>
      <c r="X325" s="17">
        <v>0.213661144416079</v>
      </c>
      <c r="Y325" s="17">
        <v>0.251135273356833</v>
      </c>
      <c r="Z325" s="17"/>
      <c r="AA325" s="17">
        <v>0.199244898941868</v>
      </c>
      <c r="AB325" s="17">
        <v>0.22011911239114601</v>
      </c>
      <c r="AC325" s="17">
        <v>0.190974288513198</v>
      </c>
      <c r="AD325" s="17">
        <v>0.20805903496438599</v>
      </c>
      <c r="AE325" s="17"/>
      <c r="AF325" s="17">
        <v>0.15491253605420699</v>
      </c>
      <c r="AG325" s="17">
        <v>0.213693150285266</v>
      </c>
      <c r="AH325" s="17">
        <v>0.17938555738685999</v>
      </c>
      <c r="AI325" s="17">
        <v>0.241470754791765</v>
      </c>
      <c r="AJ325" s="17">
        <v>0.23794122694968001</v>
      </c>
      <c r="AK325" s="17">
        <v>0.224594960827014</v>
      </c>
      <c r="AL325" s="17"/>
      <c r="AM325" s="17">
        <v>0.259980024720457</v>
      </c>
      <c r="AN325" s="17">
        <v>0.14311635329328201</v>
      </c>
      <c r="AO325" s="17">
        <v>0.18279649573267101</v>
      </c>
      <c r="AP325" s="17">
        <v>4.6887012843114702E-2</v>
      </c>
      <c r="AQ325" s="17">
        <v>0.24439391347127701</v>
      </c>
      <c r="AR325" s="17"/>
      <c r="AS325" s="17">
        <v>0.26097437168277299</v>
      </c>
      <c r="AT325" s="17">
        <v>0.11889496575552699</v>
      </c>
      <c r="AU325" s="17">
        <v>0.21001803340782399</v>
      </c>
      <c r="AV325" s="17"/>
      <c r="AW325" s="17">
        <v>0.20974110982144301</v>
      </c>
      <c r="AX325" s="17">
        <v>0.22865323691259301</v>
      </c>
      <c r="AY325" s="17">
        <v>0.221072369509935</v>
      </c>
      <c r="AZ325" s="17">
        <v>0.1448456228991</v>
      </c>
      <c r="BA325" s="17">
        <v>8.7882213633839995E-2</v>
      </c>
      <c r="BB325" s="17"/>
      <c r="BC325" s="17">
        <v>0.231398571763894</v>
      </c>
      <c r="BD325" s="17">
        <v>0.19746119738137</v>
      </c>
      <c r="BE325" s="17" t="s">
        <v>101</v>
      </c>
      <c r="BF325" s="17">
        <v>0.16943630410013599</v>
      </c>
      <c r="BG325" s="17">
        <v>0.21734719271315101</v>
      </c>
      <c r="BH325" s="17">
        <v>0.16931867901900999</v>
      </c>
      <c r="BI325" s="17">
        <v>0.1633014283043</v>
      </c>
      <c r="BJ325" s="17"/>
      <c r="BK325" s="17">
        <v>0.16624329085645301</v>
      </c>
      <c r="BL325" s="17">
        <v>0.20186846644266701</v>
      </c>
      <c r="BM325" s="17">
        <v>0.237994111416093</v>
      </c>
      <c r="BN325" s="17">
        <v>0.17633271732457401</v>
      </c>
      <c r="BO325" s="17">
        <v>0.202118237659627</v>
      </c>
      <c r="BP325" s="17">
        <v>0.21834891533977999</v>
      </c>
      <c r="BQ325" s="17">
        <v>0.19351106770441601</v>
      </c>
      <c r="BR325" s="17">
        <v>0.175638129395945</v>
      </c>
      <c r="BS325" s="17"/>
      <c r="BT325" s="17">
        <v>0.176151718627888</v>
      </c>
      <c r="BU325" s="17">
        <v>0.209434841554587</v>
      </c>
      <c r="BV325" s="17">
        <v>0.22200425730460799</v>
      </c>
      <c r="BW325" s="17"/>
      <c r="BX325" s="17">
        <v>0.18400572991473901</v>
      </c>
      <c r="BY325" s="17">
        <v>0.230898192959993</v>
      </c>
      <c r="BZ325" s="17"/>
      <c r="CA325" s="17">
        <v>8.8140842274058107E-2</v>
      </c>
      <c r="CB325" s="17">
        <v>0.21822387185518899</v>
      </c>
      <c r="CC325" s="17">
        <v>0.22182056256549099</v>
      </c>
      <c r="CD325" s="17">
        <v>0.19778563016155401</v>
      </c>
      <c r="CE325" s="17">
        <v>0.230128646647453</v>
      </c>
    </row>
    <row r="326" spans="2:83" x14ac:dyDescent="0.35">
      <c r="B326" t="s">
        <v>176</v>
      </c>
      <c r="C326" s="17">
        <v>4.7764257383456299E-2</v>
      </c>
      <c r="D326" s="17">
        <v>4.8920664441591703E-2</v>
      </c>
      <c r="E326" s="17">
        <v>4.70601074259362E-2</v>
      </c>
      <c r="F326" s="17"/>
      <c r="G326" s="17">
        <v>3.9854366721804903E-2</v>
      </c>
      <c r="H326" s="17">
        <v>2.90515392900411E-2</v>
      </c>
      <c r="I326" s="17">
        <v>2.95109664632115E-2</v>
      </c>
      <c r="J326" s="17">
        <v>6.2297573603550899E-2</v>
      </c>
      <c r="K326" s="17">
        <v>7.7792516609509796E-2</v>
      </c>
      <c r="L326" s="17">
        <v>5.1304704552488999E-2</v>
      </c>
      <c r="M326" s="17"/>
      <c r="N326" s="17">
        <v>3.0164971798135098E-2</v>
      </c>
      <c r="O326" s="17">
        <v>6.7817624271571106E-2</v>
      </c>
      <c r="P326" s="17">
        <v>4.5420021804049297E-2</v>
      </c>
      <c r="Q326" s="17">
        <v>5.4701428112774599E-2</v>
      </c>
      <c r="R326" s="17">
        <v>6.9597717492119099E-2</v>
      </c>
      <c r="S326" s="17">
        <v>5.9923518902457402E-2</v>
      </c>
      <c r="T326" s="17">
        <v>3.7620179551164798E-2</v>
      </c>
      <c r="U326" s="17">
        <v>1.0288130627378499E-2</v>
      </c>
      <c r="V326" s="17">
        <v>3.8314542793691897E-2</v>
      </c>
      <c r="W326" s="17">
        <v>5.8408971791299599E-2</v>
      </c>
      <c r="X326" s="17">
        <v>5.3924049707332299E-2</v>
      </c>
      <c r="Y326" s="17">
        <v>9.8093734231628604E-3</v>
      </c>
      <c r="Z326" s="17"/>
      <c r="AA326" s="17">
        <v>6.5671747633936101E-2</v>
      </c>
      <c r="AB326" s="17">
        <v>5.2479994554905401E-2</v>
      </c>
      <c r="AC326" s="17">
        <v>1.6894680169101998E-2</v>
      </c>
      <c r="AD326" s="17">
        <v>5.1086838337683203E-2</v>
      </c>
      <c r="AE326" s="17"/>
      <c r="AF326" s="17">
        <v>3.4381405432803699E-2</v>
      </c>
      <c r="AG326" s="17">
        <v>3.80943992920025E-2</v>
      </c>
      <c r="AH326" s="17">
        <v>4.8366068610435499E-2</v>
      </c>
      <c r="AI326" s="17">
        <v>5.1495418468961898E-2</v>
      </c>
      <c r="AJ326" s="17">
        <v>8.1941377131251103E-2</v>
      </c>
      <c r="AK326" s="17">
        <v>6.2622683063982498E-2</v>
      </c>
      <c r="AL326" s="17"/>
      <c r="AM326" s="17">
        <v>6.9374316368770894E-2</v>
      </c>
      <c r="AN326" s="17">
        <v>2.43839173477511E-2</v>
      </c>
      <c r="AO326" s="17">
        <v>4.9522849657137699E-2</v>
      </c>
      <c r="AP326" s="17">
        <v>4.8314546577135097E-2</v>
      </c>
      <c r="AQ326" s="17">
        <v>6.3147823010180598E-2</v>
      </c>
      <c r="AR326" s="17"/>
      <c r="AS326" s="17">
        <v>7.7590005696381595E-2</v>
      </c>
      <c r="AT326" s="17">
        <v>2.3455518614815801E-2</v>
      </c>
      <c r="AU326" s="17">
        <v>3.1377087760588701E-2</v>
      </c>
      <c r="AV326" s="17"/>
      <c r="AW326" s="17">
        <v>4.8123944503969798E-2</v>
      </c>
      <c r="AX326" s="17">
        <v>4.6829427198665501E-2</v>
      </c>
      <c r="AY326" s="17">
        <v>4.88561675616834E-2</v>
      </c>
      <c r="AZ326" s="17">
        <v>5.6664477799496502E-2</v>
      </c>
      <c r="BA326" s="17">
        <v>1.5327132474060199E-2</v>
      </c>
      <c r="BB326" s="17"/>
      <c r="BC326" s="17">
        <v>5.44582097046847E-2</v>
      </c>
      <c r="BD326" s="17">
        <v>4.5651960886337703E-2</v>
      </c>
      <c r="BE326" s="17" t="s">
        <v>101</v>
      </c>
      <c r="BF326" s="17">
        <v>4.15189316054419E-2</v>
      </c>
      <c r="BG326" s="17">
        <v>4.2750788370515803E-2</v>
      </c>
      <c r="BH326" s="17">
        <v>3.3269419564484003E-2</v>
      </c>
      <c r="BI326" s="17">
        <v>7.8477210101619205E-2</v>
      </c>
      <c r="BJ326" s="17"/>
      <c r="BK326" s="17">
        <v>1.31078111594643E-2</v>
      </c>
      <c r="BL326" s="17">
        <v>4.8939884653238799E-2</v>
      </c>
      <c r="BM326" s="17">
        <v>4.71762569976917E-2</v>
      </c>
      <c r="BN326" s="17">
        <v>5.7405008189249998E-2</v>
      </c>
      <c r="BO326" s="17">
        <v>4.8980613589721403E-2</v>
      </c>
      <c r="BP326" s="17">
        <v>4.8489359087888997E-2</v>
      </c>
      <c r="BQ326" s="17">
        <v>5.0878687597731502E-2</v>
      </c>
      <c r="BR326" s="17">
        <v>4.5548985753596803E-2</v>
      </c>
      <c r="BS326" s="17"/>
      <c r="BT326" s="17">
        <v>2.9790364286396798E-2</v>
      </c>
      <c r="BU326" s="17">
        <v>5.8083160376797199E-2</v>
      </c>
      <c r="BV326" s="17">
        <v>5.3720095289921103E-2</v>
      </c>
      <c r="BW326" s="17"/>
      <c r="BX326" s="17">
        <v>4.1127503538256199E-2</v>
      </c>
      <c r="BY326" s="17">
        <v>5.4187950722137203E-2</v>
      </c>
      <c r="BZ326" s="17"/>
      <c r="CA326" s="17">
        <v>1.8858599245331099E-2</v>
      </c>
      <c r="CB326" s="17">
        <v>7.0242967841721002E-2</v>
      </c>
      <c r="CC326" s="17">
        <v>4.6581349119529103E-2</v>
      </c>
      <c r="CD326" s="17">
        <v>2.2963313872104998E-2</v>
      </c>
      <c r="CE326" s="17">
        <v>6.0403107010230397E-2</v>
      </c>
    </row>
    <row r="327" spans="2:83" x14ac:dyDescent="0.35">
      <c r="B327" t="s">
        <v>177</v>
      </c>
      <c r="C327" s="17">
        <v>1.6322676814712299E-2</v>
      </c>
      <c r="D327" s="17">
        <v>1.9610356701124598E-2</v>
      </c>
      <c r="E327" s="17">
        <v>1.3260003161959801E-2</v>
      </c>
      <c r="F327" s="17"/>
      <c r="G327" s="17">
        <v>3.5744572012828602E-2</v>
      </c>
      <c r="H327" s="17">
        <v>1.8857725218870199E-2</v>
      </c>
      <c r="I327" s="17">
        <v>5.5180714178924102E-3</v>
      </c>
      <c r="J327" s="17">
        <v>1.80127661899309E-2</v>
      </c>
      <c r="K327" s="17">
        <v>4.2361091159775904E-3</v>
      </c>
      <c r="L327" s="17">
        <v>1.6780068939383198E-2</v>
      </c>
      <c r="M327" s="17"/>
      <c r="N327" s="17">
        <v>3.12189588452217E-2</v>
      </c>
      <c r="O327" s="17">
        <v>1.85552933425518E-2</v>
      </c>
      <c r="P327" s="17">
        <v>4.9138623538108796E-3</v>
      </c>
      <c r="Q327" s="17">
        <v>5.2951877899571004E-3</v>
      </c>
      <c r="R327" s="17">
        <v>4.3076183282984501E-2</v>
      </c>
      <c r="S327" s="17">
        <v>1.8554266656978E-2</v>
      </c>
      <c r="T327" s="17">
        <v>7.8480357152535506E-3</v>
      </c>
      <c r="U327" s="17">
        <v>1.30830699212815E-2</v>
      </c>
      <c r="V327" s="17">
        <v>3.9339185829229198E-3</v>
      </c>
      <c r="W327" s="17">
        <v>1.0823618079143799E-2</v>
      </c>
      <c r="X327" s="17">
        <v>8.8485469455983207E-3</v>
      </c>
      <c r="Y327" s="17">
        <v>3.2709423103347103E-2</v>
      </c>
      <c r="Z327" s="17"/>
      <c r="AA327" s="17">
        <v>1.17603180467274E-2</v>
      </c>
      <c r="AB327" s="17">
        <v>7.1787382683150798E-3</v>
      </c>
      <c r="AC327" s="17">
        <v>2.2573090800052799E-2</v>
      </c>
      <c r="AD327" s="17">
        <v>2.34741964933089E-2</v>
      </c>
      <c r="AE327" s="17"/>
      <c r="AF327" s="17">
        <v>1.97699088845355E-2</v>
      </c>
      <c r="AG327" s="17">
        <v>1.42778720314097E-2</v>
      </c>
      <c r="AH327" s="17">
        <v>1.2301474354671601E-2</v>
      </c>
      <c r="AI327" s="17">
        <v>1.8461724337624101E-2</v>
      </c>
      <c r="AJ327" s="17">
        <v>1.64523393184908E-2</v>
      </c>
      <c r="AK327" s="17">
        <v>1.4471651450514499E-2</v>
      </c>
      <c r="AL327" s="17"/>
      <c r="AM327" s="17">
        <v>1.9989233942784099E-2</v>
      </c>
      <c r="AN327" s="17">
        <v>1.7776648883760099E-2</v>
      </c>
      <c r="AO327" s="17">
        <v>0</v>
      </c>
      <c r="AP327" s="17">
        <v>0</v>
      </c>
      <c r="AQ327" s="17">
        <v>2.2409827928974699E-2</v>
      </c>
      <c r="AR327" s="17"/>
      <c r="AS327" s="17">
        <v>1.6455235855306199E-2</v>
      </c>
      <c r="AT327" s="17">
        <v>1.40131301354954E-2</v>
      </c>
      <c r="AU327" s="17">
        <v>0</v>
      </c>
      <c r="AV327" s="17"/>
      <c r="AW327" s="17">
        <v>9.5294865235694293E-3</v>
      </c>
      <c r="AX327" s="17">
        <v>2.5671574757040599E-2</v>
      </c>
      <c r="AY327" s="17">
        <v>1.07258330978212E-2</v>
      </c>
      <c r="AZ327" s="17">
        <v>1.13744649648538E-2</v>
      </c>
      <c r="BA327" s="17">
        <v>0</v>
      </c>
      <c r="BB327" s="17"/>
      <c r="BC327" s="17">
        <v>2.0025453538847E-2</v>
      </c>
      <c r="BD327" s="17">
        <v>5.3051244194460201E-3</v>
      </c>
      <c r="BE327" s="17" t="s">
        <v>101</v>
      </c>
      <c r="BF327" s="17">
        <v>2.5481666066297301E-2</v>
      </c>
      <c r="BG327" s="17">
        <v>1.2319660319931499E-2</v>
      </c>
      <c r="BH327" s="17">
        <v>1.7702927787027901E-2</v>
      </c>
      <c r="BI327" s="17">
        <v>1.47726842856907E-2</v>
      </c>
      <c r="BJ327" s="17"/>
      <c r="BK327" s="17">
        <v>2.22887977336628E-2</v>
      </c>
      <c r="BL327" s="17">
        <v>2.53221385117718E-2</v>
      </c>
      <c r="BM327" s="17">
        <v>8.4873087758943703E-3</v>
      </c>
      <c r="BN327" s="17">
        <v>1.3252330773549601E-2</v>
      </c>
      <c r="BO327" s="17">
        <v>0</v>
      </c>
      <c r="BP327" s="17">
        <v>1.5079468724927301E-2</v>
      </c>
      <c r="BQ327" s="17">
        <v>6.1619477442755199E-2</v>
      </c>
      <c r="BR327" s="17">
        <v>1.3992528839694899E-2</v>
      </c>
      <c r="BS327" s="17"/>
      <c r="BT327" s="17">
        <v>9.7151927199907902E-3</v>
      </c>
      <c r="BU327" s="17">
        <v>9.1454785880154092E-3</v>
      </c>
      <c r="BV327" s="17">
        <v>2.3142133764478299E-2</v>
      </c>
      <c r="BW327" s="17"/>
      <c r="BX327" s="17">
        <v>2.2784618673519601E-2</v>
      </c>
      <c r="BY327" s="17">
        <v>1.2004177855992599E-2</v>
      </c>
      <c r="BZ327" s="17"/>
      <c r="CA327" s="17">
        <v>1.0160614639231701E-2</v>
      </c>
      <c r="CB327" s="17">
        <v>0</v>
      </c>
      <c r="CC327" s="17">
        <v>9.5223049588295701E-3</v>
      </c>
      <c r="CD327" s="17">
        <v>3.4617875808682502E-2</v>
      </c>
      <c r="CE327" s="17">
        <v>3.06518628504917E-2</v>
      </c>
    </row>
    <row r="328" spans="2:83" x14ac:dyDescent="0.35">
      <c r="B328" t="s">
        <v>113</v>
      </c>
      <c r="C328" s="17">
        <v>3.0233124230853101E-2</v>
      </c>
      <c r="D328" s="17">
        <v>2.5073635956454701E-2</v>
      </c>
      <c r="E328" s="17">
        <v>3.4700241960659302E-2</v>
      </c>
      <c r="F328" s="17"/>
      <c r="G328" s="17">
        <v>1.7723145057031601E-2</v>
      </c>
      <c r="H328" s="17">
        <v>3.4610667310466303E-2</v>
      </c>
      <c r="I328" s="17">
        <v>2.57780618720206E-2</v>
      </c>
      <c r="J328" s="17">
        <v>3.7553721362275201E-2</v>
      </c>
      <c r="K328" s="17">
        <v>3.7464480257629801E-2</v>
      </c>
      <c r="L328" s="17">
        <v>2.7859937660031201E-2</v>
      </c>
      <c r="M328" s="17"/>
      <c r="N328" s="17">
        <v>3.13775467194315E-2</v>
      </c>
      <c r="O328" s="17">
        <v>2.9539496175283401E-2</v>
      </c>
      <c r="P328" s="17">
        <v>2.9055340613608101E-2</v>
      </c>
      <c r="Q328" s="17">
        <v>2.62611910147575E-2</v>
      </c>
      <c r="R328" s="17">
        <v>2.8162587078540999E-2</v>
      </c>
      <c r="S328" s="17">
        <v>3.9154888527047002E-2</v>
      </c>
      <c r="T328" s="17">
        <v>5.1666924602402103E-2</v>
      </c>
      <c r="U328" s="17">
        <v>0</v>
      </c>
      <c r="V328" s="17">
        <v>3.3420510897255201E-2</v>
      </c>
      <c r="W328" s="17">
        <v>4.6718299269689701E-3</v>
      </c>
      <c r="X328" s="17">
        <v>5.5629254948488603E-2</v>
      </c>
      <c r="Y328" s="17">
        <v>2.6392758936886598E-2</v>
      </c>
      <c r="Z328" s="17"/>
      <c r="AA328" s="17">
        <v>1.3666306485535599E-2</v>
      </c>
      <c r="AB328" s="17">
        <v>3.2004389950904502E-2</v>
      </c>
      <c r="AC328" s="17">
        <v>3.1136605341870099E-2</v>
      </c>
      <c r="AD328" s="17">
        <v>4.5723579127166E-2</v>
      </c>
      <c r="AE328" s="17"/>
      <c r="AF328" s="17">
        <v>3.5800922993624501E-2</v>
      </c>
      <c r="AG328" s="17">
        <v>2.2004799215054799E-2</v>
      </c>
      <c r="AH328" s="17">
        <v>5.24169856739208E-2</v>
      </c>
      <c r="AI328" s="17">
        <v>2.53386324514791E-2</v>
      </c>
      <c r="AJ328" s="17">
        <v>3.3009175586713103E-2</v>
      </c>
      <c r="AK328" s="17">
        <v>0</v>
      </c>
      <c r="AL328" s="17"/>
      <c r="AM328" s="17">
        <v>3.11699912714202E-2</v>
      </c>
      <c r="AN328" s="17">
        <v>2.0006217720746799E-2</v>
      </c>
      <c r="AO328" s="17">
        <v>2.0024761324179099E-2</v>
      </c>
      <c r="AP328" s="17">
        <v>0</v>
      </c>
      <c r="AQ328" s="17">
        <v>6.4360654903781997E-2</v>
      </c>
      <c r="AR328" s="17"/>
      <c r="AS328" s="17">
        <v>2.63214889506387E-2</v>
      </c>
      <c r="AT328" s="17">
        <v>2.3644978016257302E-2</v>
      </c>
      <c r="AU328" s="17">
        <v>6.3134547375314999E-3</v>
      </c>
      <c r="AV328" s="17"/>
      <c r="AW328" s="17">
        <v>4.0431827460570502E-2</v>
      </c>
      <c r="AX328" s="17">
        <v>2.4775763697614001E-2</v>
      </c>
      <c r="AY328" s="17">
        <v>2.57319066824864E-2</v>
      </c>
      <c r="AZ328" s="17">
        <v>2.5857908435013E-2</v>
      </c>
      <c r="BA328" s="17">
        <v>0</v>
      </c>
      <c r="BB328" s="17"/>
      <c r="BC328" s="17">
        <v>2.95143439143171E-2</v>
      </c>
      <c r="BD328" s="17">
        <v>2.7284882728969201E-2</v>
      </c>
      <c r="BE328" s="17" t="s">
        <v>101</v>
      </c>
      <c r="BF328" s="17">
        <v>2.4704232563231301E-2</v>
      </c>
      <c r="BG328" s="17">
        <v>5.1183051754265997E-2</v>
      </c>
      <c r="BH328" s="17">
        <v>2.13667450366977E-2</v>
      </c>
      <c r="BI328" s="17">
        <v>4.3481825676833098E-2</v>
      </c>
      <c r="BJ328" s="17"/>
      <c r="BK328" s="17">
        <v>8.0964566648961803E-2</v>
      </c>
      <c r="BL328" s="17">
        <v>2.72342086718807E-2</v>
      </c>
      <c r="BM328" s="17">
        <v>3.3435510677017798E-2</v>
      </c>
      <c r="BN328" s="17">
        <v>1.9377998381400099E-2</v>
      </c>
      <c r="BO328" s="17">
        <v>2.1944836383246701E-2</v>
      </c>
      <c r="BP328" s="17">
        <v>1.78380854751959E-2</v>
      </c>
      <c r="BQ328" s="17">
        <v>7.8723508212856907E-3</v>
      </c>
      <c r="BR328" s="17">
        <v>3.1702594858809698E-2</v>
      </c>
      <c r="BS328" s="17"/>
      <c r="BT328" s="17">
        <v>2.2376075020858501E-2</v>
      </c>
      <c r="BU328" s="17">
        <v>3.43610615295371E-2</v>
      </c>
      <c r="BV328" s="17">
        <v>3.3688702215088198E-2</v>
      </c>
      <c r="BW328" s="17"/>
      <c r="BX328" s="17">
        <v>1.5403772944292999E-2</v>
      </c>
      <c r="BY328" s="17">
        <v>2.9091117084037499E-2</v>
      </c>
      <c r="BZ328" s="17"/>
      <c r="CA328" s="17">
        <v>0</v>
      </c>
      <c r="CB328" s="17">
        <v>1.1862719471295399E-2</v>
      </c>
      <c r="CC328" s="17">
        <v>2.4237951390930001E-2</v>
      </c>
      <c r="CD328" s="17">
        <v>1.7513967867188399E-2</v>
      </c>
      <c r="CE328" s="17">
        <v>3.5968711080659903E-2</v>
      </c>
    </row>
    <row r="329" spans="2:83" x14ac:dyDescent="0.35">
      <c r="B329" t="s">
        <v>178</v>
      </c>
      <c r="C329" s="17">
        <v>0.70103323035346998</v>
      </c>
      <c r="D329" s="17">
        <v>0.69571809532251105</v>
      </c>
      <c r="E329" s="17">
        <v>0.70672802011646696</v>
      </c>
      <c r="F329" s="17"/>
      <c r="G329" s="17">
        <v>0.737633799941668</v>
      </c>
      <c r="H329" s="17">
        <v>0.76312342563038005</v>
      </c>
      <c r="I329" s="17">
        <v>0.73580367168550997</v>
      </c>
      <c r="J329" s="17">
        <v>0.67994269481569702</v>
      </c>
      <c r="K329" s="17">
        <v>0.59167234686916004</v>
      </c>
      <c r="L329" s="17">
        <v>0.68786979263544301</v>
      </c>
      <c r="M329" s="17"/>
      <c r="N329" s="17">
        <v>0.77832837034629798</v>
      </c>
      <c r="O329" s="17">
        <v>0.64218861464008303</v>
      </c>
      <c r="P329" s="17">
        <v>0.69804115406166101</v>
      </c>
      <c r="Q329" s="17">
        <v>0.700024390441089</v>
      </c>
      <c r="R329" s="17">
        <v>0.72275832925414296</v>
      </c>
      <c r="S329" s="17">
        <v>0.64564106303758795</v>
      </c>
      <c r="T329" s="17">
        <v>0.70000000236613402</v>
      </c>
      <c r="U329" s="17">
        <v>0.74596432080824704</v>
      </c>
      <c r="V329" s="17">
        <v>0.71260296519070099</v>
      </c>
      <c r="W329" s="17">
        <v>0.70031621272153299</v>
      </c>
      <c r="X329" s="17">
        <v>0.667937003982502</v>
      </c>
      <c r="Y329" s="17">
        <v>0.67995317117977105</v>
      </c>
      <c r="Z329" s="17"/>
      <c r="AA329" s="17">
        <v>0.70965672889193299</v>
      </c>
      <c r="AB329" s="17">
        <v>0.68821776483472896</v>
      </c>
      <c r="AC329" s="17">
        <v>0.73842133517577702</v>
      </c>
      <c r="AD329" s="17">
        <v>0.67165635107745603</v>
      </c>
      <c r="AE329" s="17"/>
      <c r="AF329" s="17">
        <v>0.75513522663482902</v>
      </c>
      <c r="AG329" s="17">
        <v>0.71192977917626699</v>
      </c>
      <c r="AH329" s="17">
        <v>0.70752991397411202</v>
      </c>
      <c r="AI329" s="17">
        <v>0.66323346995016996</v>
      </c>
      <c r="AJ329" s="17">
        <v>0.63065588101386505</v>
      </c>
      <c r="AK329" s="17">
        <v>0.69831070465848899</v>
      </c>
      <c r="AL329" s="17"/>
      <c r="AM329" s="17">
        <v>0.61948643369656797</v>
      </c>
      <c r="AN329" s="17">
        <v>0.79471686275445996</v>
      </c>
      <c r="AO329" s="17">
        <v>0.74765589328601301</v>
      </c>
      <c r="AP329" s="17">
        <v>0.90479844057975001</v>
      </c>
      <c r="AQ329" s="17">
        <v>0.60568778068578499</v>
      </c>
      <c r="AR329" s="17"/>
      <c r="AS329" s="17">
        <v>0.61865889781490002</v>
      </c>
      <c r="AT329" s="17">
        <v>0.819991407477905</v>
      </c>
      <c r="AU329" s="17">
        <v>0.75229142409405603</v>
      </c>
      <c r="AV329" s="17"/>
      <c r="AW329" s="17">
        <v>0.69217363169044799</v>
      </c>
      <c r="AX329" s="17">
        <v>0.67406999743408702</v>
      </c>
      <c r="AY329" s="17">
        <v>0.69361372314807501</v>
      </c>
      <c r="AZ329" s="17">
        <v>0.76125752590153695</v>
      </c>
      <c r="BA329" s="17">
        <v>0.8967906538921</v>
      </c>
      <c r="BB329" s="17"/>
      <c r="BC329" s="17">
        <v>0.66460342107825698</v>
      </c>
      <c r="BD329" s="17">
        <v>0.72429683458387795</v>
      </c>
      <c r="BE329" s="17" t="s">
        <v>101</v>
      </c>
      <c r="BF329" s="17">
        <v>0.73885886566489301</v>
      </c>
      <c r="BG329" s="17">
        <v>0.67639930684213501</v>
      </c>
      <c r="BH329" s="17">
        <v>0.758342228592781</v>
      </c>
      <c r="BI329" s="17">
        <v>0.69996685163155703</v>
      </c>
      <c r="BJ329" s="17"/>
      <c r="BK329" s="17">
        <v>0.71739553360145802</v>
      </c>
      <c r="BL329" s="17">
        <v>0.69663530172044197</v>
      </c>
      <c r="BM329" s="17">
        <v>0.67290681213330295</v>
      </c>
      <c r="BN329" s="17">
        <v>0.733631945331226</v>
      </c>
      <c r="BO329" s="17">
        <v>0.72695631236740499</v>
      </c>
      <c r="BP329" s="17">
        <v>0.70024417137220696</v>
      </c>
      <c r="BQ329" s="17">
        <v>0.686118416433812</v>
      </c>
      <c r="BR329" s="17">
        <v>0.73311776115195404</v>
      </c>
      <c r="BS329" s="17"/>
      <c r="BT329" s="17">
        <v>0.76196664934486602</v>
      </c>
      <c r="BU329" s="17">
        <v>0.68897545795106296</v>
      </c>
      <c r="BV329" s="17">
        <v>0.66744481142590395</v>
      </c>
      <c r="BW329" s="17"/>
      <c r="BX329" s="17">
        <v>0.73667837492919197</v>
      </c>
      <c r="BY329" s="17">
        <v>0.67381856137784002</v>
      </c>
      <c r="BZ329" s="17"/>
      <c r="CA329" s="17">
        <v>0.88283994384137898</v>
      </c>
      <c r="CB329" s="17">
        <v>0.69967044083179397</v>
      </c>
      <c r="CC329" s="17">
        <v>0.69783783196521998</v>
      </c>
      <c r="CD329" s="17">
        <v>0.72711921229047005</v>
      </c>
      <c r="CE329" s="17">
        <v>0.64284767241116503</v>
      </c>
    </row>
    <row r="330" spans="2:83" x14ac:dyDescent="0.35">
      <c r="B330" t="s">
        <v>179</v>
      </c>
      <c r="C330" s="17">
        <v>6.4086934198168605E-2</v>
      </c>
      <c r="D330" s="17">
        <v>6.8531021142716295E-2</v>
      </c>
      <c r="E330" s="17">
        <v>6.0320110587895999E-2</v>
      </c>
      <c r="F330" s="17"/>
      <c r="G330" s="17">
        <v>7.5598938734633497E-2</v>
      </c>
      <c r="H330" s="17">
        <v>4.7909264508911198E-2</v>
      </c>
      <c r="I330" s="17">
        <v>3.5029037881103897E-2</v>
      </c>
      <c r="J330" s="17">
        <v>8.03103397934819E-2</v>
      </c>
      <c r="K330" s="17">
        <v>8.20286257254874E-2</v>
      </c>
      <c r="L330" s="17">
        <v>6.8084773491872197E-2</v>
      </c>
      <c r="M330" s="17"/>
      <c r="N330" s="17">
        <v>6.1383930643356802E-2</v>
      </c>
      <c r="O330" s="17">
        <v>8.6372917614122899E-2</v>
      </c>
      <c r="P330" s="17">
        <v>5.0333884157860199E-2</v>
      </c>
      <c r="Q330" s="17">
        <v>5.9996615902731802E-2</v>
      </c>
      <c r="R330" s="17">
        <v>0.112673900775104</v>
      </c>
      <c r="S330" s="17">
        <v>7.8477785559435395E-2</v>
      </c>
      <c r="T330" s="17">
        <v>4.5468215266418401E-2</v>
      </c>
      <c r="U330" s="17">
        <v>2.3371200548660001E-2</v>
      </c>
      <c r="V330" s="17">
        <v>4.2248461376614803E-2</v>
      </c>
      <c r="W330" s="17">
        <v>6.9232589870443395E-2</v>
      </c>
      <c r="X330" s="17">
        <v>6.2772596652930696E-2</v>
      </c>
      <c r="Y330" s="17">
        <v>4.2518796526509903E-2</v>
      </c>
      <c r="Z330" s="17"/>
      <c r="AA330" s="17">
        <v>7.7432065680663506E-2</v>
      </c>
      <c r="AB330" s="17">
        <v>5.9658732823220498E-2</v>
      </c>
      <c r="AC330" s="17">
        <v>3.9467770969154797E-2</v>
      </c>
      <c r="AD330" s="17">
        <v>7.4561034830992107E-2</v>
      </c>
      <c r="AE330" s="17"/>
      <c r="AF330" s="17">
        <v>5.4151314317339203E-2</v>
      </c>
      <c r="AG330" s="17">
        <v>5.2372271323412198E-2</v>
      </c>
      <c r="AH330" s="17">
        <v>6.0667542965106999E-2</v>
      </c>
      <c r="AI330" s="17">
        <v>6.9957142806586006E-2</v>
      </c>
      <c r="AJ330" s="17">
        <v>9.8393716449742E-2</v>
      </c>
      <c r="AK330" s="17">
        <v>7.7094334514497001E-2</v>
      </c>
      <c r="AL330" s="17"/>
      <c r="AM330" s="17">
        <v>8.9363550311555004E-2</v>
      </c>
      <c r="AN330" s="17">
        <v>4.21605662315113E-2</v>
      </c>
      <c r="AO330" s="17">
        <v>4.9522849657137699E-2</v>
      </c>
      <c r="AP330" s="17">
        <v>4.8314546577135097E-2</v>
      </c>
      <c r="AQ330" s="17">
        <v>8.5557650939155294E-2</v>
      </c>
      <c r="AR330" s="17"/>
      <c r="AS330" s="17">
        <v>9.4045241551687794E-2</v>
      </c>
      <c r="AT330" s="17">
        <v>3.7468648750311202E-2</v>
      </c>
      <c r="AU330" s="17">
        <v>3.1377087760588701E-2</v>
      </c>
      <c r="AV330" s="17"/>
      <c r="AW330" s="17">
        <v>5.7653431027539198E-2</v>
      </c>
      <c r="AX330" s="17">
        <v>7.2501001955706093E-2</v>
      </c>
      <c r="AY330" s="17">
        <v>5.95820006595046E-2</v>
      </c>
      <c r="AZ330" s="17">
        <v>6.8038942764350199E-2</v>
      </c>
      <c r="BA330" s="17">
        <v>1.5327132474060199E-2</v>
      </c>
      <c r="BB330" s="17"/>
      <c r="BC330" s="17">
        <v>7.44836632435317E-2</v>
      </c>
      <c r="BD330" s="17">
        <v>5.0957085305783703E-2</v>
      </c>
      <c r="BE330" s="17" t="s">
        <v>101</v>
      </c>
      <c r="BF330" s="17">
        <v>6.7000597671739201E-2</v>
      </c>
      <c r="BG330" s="17">
        <v>5.5070448690447298E-2</v>
      </c>
      <c r="BH330" s="17">
        <v>5.0972347351512001E-2</v>
      </c>
      <c r="BI330" s="17">
        <v>9.3249894387309906E-2</v>
      </c>
      <c r="BJ330" s="17"/>
      <c r="BK330" s="17">
        <v>3.5396608893126999E-2</v>
      </c>
      <c r="BL330" s="17">
        <v>7.4262023165010599E-2</v>
      </c>
      <c r="BM330" s="17">
        <v>5.5663565773586103E-2</v>
      </c>
      <c r="BN330" s="17">
        <v>7.0657338962799604E-2</v>
      </c>
      <c r="BO330" s="17">
        <v>4.8980613589721403E-2</v>
      </c>
      <c r="BP330" s="17">
        <v>6.3568827812816295E-2</v>
      </c>
      <c r="BQ330" s="17">
        <v>0.112498165040487</v>
      </c>
      <c r="BR330" s="17">
        <v>5.9541514593291801E-2</v>
      </c>
      <c r="BS330" s="17"/>
      <c r="BT330" s="17">
        <v>3.9505557006387602E-2</v>
      </c>
      <c r="BU330" s="17">
        <v>6.7228638964812598E-2</v>
      </c>
      <c r="BV330" s="17">
        <v>7.6862229054399406E-2</v>
      </c>
      <c r="BW330" s="17"/>
      <c r="BX330" s="17">
        <v>6.3912122211775793E-2</v>
      </c>
      <c r="BY330" s="17">
        <v>6.6192128578129797E-2</v>
      </c>
      <c r="BZ330" s="17"/>
      <c r="CA330" s="17">
        <v>2.90192138845628E-2</v>
      </c>
      <c r="CB330" s="17">
        <v>7.0242967841721002E-2</v>
      </c>
      <c r="CC330" s="17">
        <v>5.61036540783586E-2</v>
      </c>
      <c r="CD330" s="17">
        <v>5.7581189680787501E-2</v>
      </c>
      <c r="CE330" s="17">
        <v>9.1054969860722104E-2</v>
      </c>
    </row>
    <row r="331" spans="2:83" x14ac:dyDescent="0.35">
      <c r="B331" t="s">
        <v>140</v>
      </c>
      <c r="C331" s="17">
        <v>0.63694629615530196</v>
      </c>
      <c r="D331" s="17">
        <v>0.62718707417979502</v>
      </c>
      <c r="E331" s="17">
        <v>0.64640790952857097</v>
      </c>
      <c r="F331" s="17"/>
      <c r="G331" s="17">
        <v>0.66203486120703403</v>
      </c>
      <c r="H331" s="17">
        <v>0.71521416112146796</v>
      </c>
      <c r="I331" s="17">
        <v>0.70077463380440597</v>
      </c>
      <c r="J331" s="17">
        <v>0.59963235502221501</v>
      </c>
      <c r="K331" s="17">
        <v>0.50964372114367196</v>
      </c>
      <c r="L331" s="17">
        <v>0.61978501914357098</v>
      </c>
      <c r="M331" s="17"/>
      <c r="N331" s="17">
        <v>0.71694443970294097</v>
      </c>
      <c r="O331" s="17">
        <v>0.55581569702596001</v>
      </c>
      <c r="P331" s="17">
        <v>0.64770726990380101</v>
      </c>
      <c r="Q331" s="17">
        <v>0.64002777453835702</v>
      </c>
      <c r="R331" s="17">
        <v>0.61008442847903999</v>
      </c>
      <c r="S331" s="17">
        <v>0.56716327747815198</v>
      </c>
      <c r="T331" s="17">
        <v>0.65453178709971604</v>
      </c>
      <c r="U331" s="17">
        <v>0.722593120259587</v>
      </c>
      <c r="V331" s="17">
        <v>0.67035450381408601</v>
      </c>
      <c r="W331" s="17">
        <v>0.63108362285108899</v>
      </c>
      <c r="X331" s="17">
        <v>0.605164407329571</v>
      </c>
      <c r="Y331" s="17">
        <v>0.63743437465326103</v>
      </c>
      <c r="Z331" s="17"/>
      <c r="AA331" s="17">
        <v>0.63222466321126902</v>
      </c>
      <c r="AB331" s="17">
        <v>0.62855903201150898</v>
      </c>
      <c r="AC331" s="17">
        <v>0.69895356420662202</v>
      </c>
      <c r="AD331" s="17">
        <v>0.59709531624646395</v>
      </c>
      <c r="AE331" s="17"/>
      <c r="AF331" s="17">
        <v>0.70098391231749002</v>
      </c>
      <c r="AG331" s="17">
        <v>0.65955750785285505</v>
      </c>
      <c r="AH331" s="17">
        <v>0.64686237100900501</v>
      </c>
      <c r="AI331" s="17">
        <v>0.59327632714358403</v>
      </c>
      <c r="AJ331" s="17">
        <v>0.53226216456412301</v>
      </c>
      <c r="AK331" s="17">
        <v>0.621216370143992</v>
      </c>
      <c r="AL331" s="17"/>
      <c r="AM331" s="17">
        <v>0.53012288338501301</v>
      </c>
      <c r="AN331" s="17">
        <v>0.75255629652294798</v>
      </c>
      <c r="AO331" s="17">
        <v>0.69813304362887496</v>
      </c>
      <c r="AP331" s="17">
        <v>0.85648389400261504</v>
      </c>
      <c r="AQ331" s="17">
        <v>0.52013012974662998</v>
      </c>
      <c r="AR331" s="17"/>
      <c r="AS331" s="17">
        <v>0.52461365626321299</v>
      </c>
      <c r="AT331" s="17">
        <v>0.78252275872759403</v>
      </c>
      <c r="AU331" s="17">
        <v>0.72091433633346702</v>
      </c>
      <c r="AV331" s="17"/>
      <c r="AW331" s="17">
        <v>0.63452020066290804</v>
      </c>
      <c r="AX331" s="17">
        <v>0.60156899547838105</v>
      </c>
      <c r="AY331" s="17">
        <v>0.63403172248856998</v>
      </c>
      <c r="AZ331" s="17">
        <v>0.69321858313718698</v>
      </c>
      <c r="BA331" s="17">
        <v>0.88146352141803996</v>
      </c>
      <c r="BB331" s="17"/>
      <c r="BC331" s="17">
        <v>0.59011975783472503</v>
      </c>
      <c r="BD331" s="17">
        <v>0.67333974927809404</v>
      </c>
      <c r="BE331" s="17" t="s">
        <v>101</v>
      </c>
      <c r="BF331" s="17">
        <v>0.67185826799315396</v>
      </c>
      <c r="BG331" s="17">
        <v>0.62132885815168803</v>
      </c>
      <c r="BH331" s="17">
        <v>0.70736988124126898</v>
      </c>
      <c r="BI331" s="17">
        <v>0.60671695724424701</v>
      </c>
      <c r="BJ331" s="17"/>
      <c r="BK331" s="17">
        <v>0.68199892470833101</v>
      </c>
      <c r="BL331" s="17">
        <v>0.62237327855543101</v>
      </c>
      <c r="BM331" s="17">
        <v>0.61724324635971695</v>
      </c>
      <c r="BN331" s="17">
        <v>0.66297460636842698</v>
      </c>
      <c r="BO331" s="17">
        <v>0.67797569877768304</v>
      </c>
      <c r="BP331" s="17">
        <v>0.63667534355939104</v>
      </c>
      <c r="BQ331" s="17">
        <v>0.57362025139332495</v>
      </c>
      <c r="BR331" s="17">
        <v>0.673576246558662</v>
      </c>
      <c r="BS331" s="17"/>
      <c r="BT331" s="17">
        <v>0.72246109233847799</v>
      </c>
      <c r="BU331" s="17">
        <v>0.62174681898625095</v>
      </c>
      <c r="BV331" s="17">
        <v>0.59058258237150496</v>
      </c>
      <c r="BW331" s="17"/>
      <c r="BX331" s="17">
        <v>0.67276625271741597</v>
      </c>
      <c r="BY331" s="17">
        <v>0.60762643279970996</v>
      </c>
      <c r="BZ331" s="17"/>
      <c r="CA331" s="17">
        <v>0.85382072995681602</v>
      </c>
      <c r="CB331" s="17">
        <v>0.62942747299007296</v>
      </c>
      <c r="CC331" s="17">
        <v>0.64173417788686204</v>
      </c>
      <c r="CD331" s="17">
        <v>0.66953802260968298</v>
      </c>
      <c r="CE331" s="17">
        <v>0.55179270255044299</v>
      </c>
    </row>
    <row r="332" spans="2:83" x14ac:dyDescent="0.35">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row>
    <row r="333" spans="2:83" x14ac:dyDescent="0.35">
      <c r="B333" s="6" t="s">
        <v>238</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row>
    <row r="334" spans="2:83" x14ac:dyDescent="0.35">
      <c r="B334" s="24" t="s">
        <v>103</v>
      </c>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row>
    <row r="335" spans="2:83" x14ac:dyDescent="0.35">
      <c r="B335" t="s">
        <v>173</v>
      </c>
      <c r="C335" s="17">
        <v>9.9433686459812307E-2</v>
      </c>
      <c r="D335" s="17">
        <v>0.122797462376956</v>
      </c>
      <c r="E335" s="17">
        <v>7.6647788991221197E-2</v>
      </c>
      <c r="F335" s="17"/>
      <c r="G335" s="17">
        <v>0.12835467127518799</v>
      </c>
      <c r="H335" s="17">
        <v>0.14285959764936501</v>
      </c>
      <c r="I335" s="17">
        <v>0.12636141027817999</v>
      </c>
      <c r="J335" s="17">
        <v>9.2188594754521097E-2</v>
      </c>
      <c r="K335" s="17">
        <v>4.72194222261424E-2</v>
      </c>
      <c r="L335" s="17">
        <v>6.3600136692833598E-2</v>
      </c>
      <c r="M335" s="17"/>
      <c r="N335" s="17">
        <v>0.16227411361663699</v>
      </c>
      <c r="O335" s="17">
        <v>8.4185060247622207E-2</v>
      </c>
      <c r="P335" s="17">
        <v>9.5398115544197998E-2</v>
      </c>
      <c r="Q335" s="17">
        <v>8.4107259078377197E-2</v>
      </c>
      <c r="R335" s="17">
        <v>0.11177592485813501</v>
      </c>
      <c r="S335" s="17">
        <v>8.3397612165889298E-2</v>
      </c>
      <c r="T335" s="17">
        <v>0.104821237255905</v>
      </c>
      <c r="U335" s="17">
        <v>2.3172415437747999E-2</v>
      </c>
      <c r="V335" s="17">
        <v>9.2948485195877506E-2</v>
      </c>
      <c r="W335" s="17">
        <v>7.1362669660483394E-2</v>
      </c>
      <c r="X335" s="17">
        <v>0.11106824999516</v>
      </c>
      <c r="Y335" s="17">
        <v>0.12333782959764999</v>
      </c>
      <c r="Z335" s="17"/>
      <c r="AA335" s="17">
        <v>0.104864797854594</v>
      </c>
      <c r="AB335" s="17">
        <v>0.106675144446676</v>
      </c>
      <c r="AC335" s="17">
        <v>8.8087980366095706E-2</v>
      </c>
      <c r="AD335" s="17">
        <v>9.27301286736852E-2</v>
      </c>
      <c r="AE335" s="17"/>
      <c r="AF335" s="17">
        <v>0.15391846390825101</v>
      </c>
      <c r="AG335" s="17">
        <v>9.9397114070705506E-2</v>
      </c>
      <c r="AH335" s="17">
        <v>7.6278340326150898E-2</v>
      </c>
      <c r="AI335" s="17">
        <v>5.3044646063649899E-2</v>
      </c>
      <c r="AJ335" s="17">
        <v>9.3217639785945605E-2</v>
      </c>
      <c r="AK335" s="17">
        <v>0.107747690376523</v>
      </c>
      <c r="AL335" s="17"/>
      <c r="AM335" s="17">
        <v>9.5067278584922602E-2</v>
      </c>
      <c r="AN335" s="17">
        <v>0.12406853250083499</v>
      </c>
      <c r="AO335" s="17">
        <v>0.10194681360498099</v>
      </c>
      <c r="AP335" s="17">
        <v>9.0303089094068797E-2</v>
      </c>
      <c r="AQ335" s="17">
        <v>4.6683118361768798E-2</v>
      </c>
      <c r="AR335" s="17"/>
      <c r="AS335" s="17">
        <v>0.110663355900365</v>
      </c>
      <c r="AT335" s="17">
        <v>0.111336325358144</v>
      </c>
      <c r="AU335" s="17">
        <v>0.12068478311513101</v>
      </c>
      <c r="AV335" s="17"/>
      <c r="AW335" s="17">
        <v>8.5319400990670202E-2</v>
      </c>
      <c r="AX335" s="17">
        <v>8.1084715361073201E-2</v>
      </c>
      <c r="AY335" s="17">
        <v>0.10790537887519</v>
      </c>
      <c r="AZ335" s="17">
        <v>0.14730526452255999</v>
      </c>
      <c r="BA335" s="17">
        <v>0.18132496917004501</v>
      </c>
      <c r="BB335" s="17"/>
      <c r="BC335" s="17">
        <v>0.102845094993099</v>
      </c>
      <c r="BD335" s="17">
        <v>0.105116272412265</v>
      </c>
      <c r="BE335" s="17" t="s">
        <v>101</v>
      </c>
      <c r="BF335" s="17">
        <v>0.134896657100357</v>
      </c>
      <c r="BG335" s="17">
        <v>0.120816063281752</v>
      </c>
      <c r="BH335" s="17">
        <v>5.3359364759409902E-2</v>
      </c>
      <c r="BI335" s="17">
        <v>8.8282293978795195E-2</v>
      </c>
      <c r="BJ335" s="17"/>
      <c r="BK335" s="17">
        <v>0.13071701243203901</v>
      </c>
      <c r="BL335" s="17">
        <v>0.104301335737322</v>
      </c>
      <c r="BM335" s="17">
        <v>6.0582669023061302E-2</v>
      </c>
      <c r="BN335" s="17">
        <v>8.1588375303982302E-2</v>
      </c>
      <c r="BO335" s="17">
        <v>8.84837747337721E-2</v>
      </c>
      <c r="BP335" s="17">
        <v>0.12961774962150799</v>
      </c>
      <c r="BQ335" s="17">
        <v>0.11642634862789999</v>
      </c>
      <c r="BR335" s="17">
        <v>0.21848578695875501</v>
      </c>
      <c r="BS335" s="17"/>
      <c r="BT335" s="17">
        <v>0.131092506310166</v>
      </c>
      <c r="BU335" s="17">
        <v>5.7244145862082499E-2</v>
      </c>
      <c r="BV335" s="17">
        <v>0.100255645130171</v>
      </c>
      <c r="BW335" s="17"/>
      <c r="BX335" s="17">
        <v>0.15167714983651601</v>
      </c>
      <c r="BY335" s="17">
        <v>9.6759308071832098E-2</v>
      </c>
      <c r="BZ335" s="17"/>
      <c r="CA335" s="17">
        <v>0.29655287649877299</v>
      </c>
      <c r="CB335" s="17">
        <v>0.12837441981126299</v>
      </c>
      <c r="CC335" s="17">
        <v>0.105932461741269</v>
      </c>
      <c r="CD335" s="17">
        <v>9.7603000424944505E-2</v>
      </c>
      <c r="CE335" s="17">
        <v>9.6710438855985903E-2</v>
      </c>
    </row>
    <row r="336" spans="2:83" x14ac:dyDescent="0.35">
      <c r="B336" t="s">
        <v>174</v>
      </c>
      <c r="C336" s="17">
        <v>0.216644102191074</v>
      </c>
      <c r="D336" s="17">
        <v>0.2212501670415</v>
      </c>
      <c r="E336" s="17">
        <v>0.21407377193802801</v>
      </c>
      <c r="F336" s="17"/>
      <c r="G336" s="17">
        <v>0.28434313232622099</v>
      </c>
      <c r="H336" s="17">
        <v>0.26689302016483102</v>
      </c>
      <c r="I336" s="17">
        <v>0.21901924011585999</v>
      </c>
      <c r="J336" s="17">
        <v>0.21302081619674701</v>
      </c>
      <c r="K336" s="17">
        <v>0.19050823690968499</v>
      </c>
      <c r="L336" s="17">
        <v>0.148937086895162</v>
      </c>
      <c r="M336" s="17"/>
      <c r="N336" s="17">
        <v>0.241595689752304</v>
      </c>
      <c r="O336" s="17">
        <v>0.251776400126694</v>
      </c>
      <c r="P336" s="17">
        <v>0.20321362009756899</v>
      </c>
      <c r="Q336" s="17">
        <v>0.19329183559429899</v>
      </c>
      <c r="R336" s="17">
        <v>0.166655275953208</v>
      </c>
      <c r="S336" s="17">
        <v>0.27622071921254199</v>
      </c>
      <c r="T336" s="17">
        <v>0.21821484851073</v>
      </c>
      <c r="U336" s="17">
        <v>0.20579741221092901</v>
      </c>
      <c r="V336" s="17">
        <v>0.18218528544434401</v>
      </c>
      <c r="W336" s="17">
        <v>0.22253319053073001</v>
      </c>
      <c r="X336" s="17">
        <v>0.20192542790566101</v>
      </c>
      <c r="Y336" s="17">
        <v>0.13439807177649599</v>
      </c>
      <c r="Z336" s="17"/>
      <c r="AA336" s="17">
        <v>0.24677859597990001</v>
      </c>
      <c r="AB336" s="17">
        <v>0.206240767788891</v>
      </c>
      <c r="AC336" s="17">
        <v>0.22342395125168399</v>
      </c>
      <c r="AD336" s="17">
        <v>0.18877559739371899</v>
      </c>
      <c r="AE336" s="17"/>
      <c r="AF336" s="17">
        <v>0.23377911498382201</v>
      </c>
      <c r="AG336" s="17">
        <v>0.204194892353146</v>
      </c>
      <c r="AH336" s="17">
        <v>0.225508526920144</v>
      </c>
      <c r="AI336" s="17">
        <v>0.224170139546118</v>
      </c>
      <c r="AJ336" s="17">
        <v>0.20029729180502201</v>
      </c>
      <c r="AK336" s="17">
        <v>0.200266347164718</v>
      </c>
      <c r="AL336" s="17"/>
      <c r="AM336" s="17">
        <v>0.24995854810432699</v>
      </c>
      <c r="AN336" s="17">
        <v>0.221255634566042</v>
      </c>
      <c r="AO336" s="17">
        <v>0.19828277725247201</v>
      </c>
      <c r="AP336" s="17">
        <v>8.5777178862048206E-2</v>
      </c>
      <c r="AQ336" s="17">
        <v>0.193157465236691</v>
      </c>
      <c r="AR336" s="17"/>
      <c r="AS336" s="17">
        <v>0.26426730731085901</v>
      </c>
      <c r="AT336" s="17">
        <v>0.215287888295149</v>
      </c>
      <c r="AU336" s="17">
        <v>0.22874080970249</v>
      </c>
      <c r="AV336" s="17"/>
      <c r="AW336" s="17">
        <v>0.16885730293035101</v>
      </c>
      <c r="AX336" s="17">
        <v>0.21461302006775901</v>
      </c>
      <c r="AY336" s="17">
        <v>0.24055840356514399</v>
      </c>
      <c r="AZ336" s="17">
        <v>0.27165143585046903</v>
      </c>
      <c r="BA336" s="17">
        <v>0.32936822991387599</v>
      </c>
      <c r="BB336" s="17"/>
      <c r="BC336" s="17">
        <v>0.21382313921693699</v>
      </c>
      <c r="BD336" s="17">
        <v>0.23589363482138501</v>
      </c>
      <c r="BE336" s="17" t="s">
        <v>101</v>
      </c>
      <c r="BF336" s="17">
        <v>0.22731059993698099</v>
      </c>
      <c r="BG336" s="17">
        <v>0.19513216623017099</v>
      </c>
      <c r="BH336" s="17">
        <v>0.23065961161196499</v>
      </c>
      <c r="BI336" s="17">
        <v>0.107205674085432</v>
      </c>
      <c r="BJ336" s="17"/>
      <c r="BK336" s="17">
        <v>0.15385136587585699</v>
      </c>
      <c r="BL336" s="17">
        <v>0.17075770658193101</v>
      </c>
      <c r="BM336" s="17">
        <v>0.243177047097065</v>
      </c>
      <c r="BN336" s="17">
        <v>0.21096131845666799</v>
      </c>
      <c r="BO336" s="17">
        <v>0.23681803337621599</v>
      </c>
      <c r="BP336" s="17">
        <v>0.24983332272660699</v>
      </c>
      <c r="BQ336" s="17">
        <v>0.243204520479671</v>
      </c>
      <c r="BR336" s="17">
        <v>0.25682254948969302</v>
      </c>
      <c r="BS336" s="17"/>
      <c r="BT336" s="17">
        <v>0.26204062318177701</v>
      </c>
      <c r="BU336" s="17">
        <v>0.187656731488824</v>
      </c>
      <c r="BV336" s="17">
        <v>0.20328511842269301</v>
      </c>
      <c r="BW336" s="17"/>
      <c r="BX336" s="17">
        <v>0.25644833112945398</v>
      </c>
      <c r="BY336" s="17">
        <v>0.22978139071935499</v>
      </c>
      <c r="BZ336" s="17"/>
      <c r="CA336" s="17">
        <v>0.31505273090292701</v>
      </c>
      <c r="CB336" s="17">
        <v>0.28481642572064603</v>
      </c>
      <c r="CC336" s="17">
        <v>0.213124536444011</v>
      </c>
      <c r="CD336" s="17">
        <v>0.29225811219365899</v>
      </c>
      <c r="CE336" s="17">
        <v>0.231684010690276</v>
      </c>
    </row>
    <row r="337" spans="2:83" x14ac:dyDescent="0.35">
      <c r="B337" t="s">
        <v>175</v>
      </c>
      <c r="C337" s="17">
        <v>0.26999861366984201</v>
      </c>
      <c r="D337" s="17">
        <v>0.254496503131938</v>
      </c>
      <c r="E337" s="17">
        <v>0.28344270812038203</v>
      </c>
      <c r="F337" s="17"/>
      <c r="G337" s="17">
        <v>0.22214589762919201</v>
      </c>
      <c r="H337" s="17">
        <v>0.23482328414039699</v>
      </c>
      <c r="I337" s="17">
        <v>0.29214444044781801</v>
      </c>
      <c r="J337" s="17">
        <v>0.31120425697360599</v>
      </c>
      <c r="K337" s="17">
        <v>0.23509200306164399</v>
      </c>
      <c r="L337" s="17">
        <v>0.30268785584610503</v>
      </c>
      <c r="M337" s="17"/>
      <c r="N337" s="17">
        <v>0.21984513316538301</v>
      </c>
      <c r="O337" s="17">
        <v>0.27279478909018301</v>
      </c>
      <c r="P337" s="17">
        <v>0.28914125347610098</v>
      </c>
      <c r="Q337" s="17">
        <v>0.33352408585770099</v>
      </c>
      <c r="R337" s="17">
        <v>0.27245724240815</v>
      </c>
      <c r="S337" s="17">
        <v>0.27624705253444398</v>
      </c>
      <c r="T337" s="17">
        <v>0.20721867062667801</v>
      </c>
      <c r="U337" s="17">
        <v>0.31231740627476801</v>
      </c>
      <c r="V337" s="17">
        <v>0.29014739323655298</v>
      </c>
      <c r="W337" s="17">
        <v>0.29035730320335801</v>
      </c>
      <c r="X337" s="17">
        <v>0.22961260778235401</v>
      </c>
      <c r="Y337" s="17">
        <v>0.27025556690118502</v>
      </c>
      <c r="Z337" s="17"/>
      <c r="AA337" s="17">
        <v>0.23470845404898999</v>
      </c>
      <c r="AB337" s="17">
        <v>0.28066283884793802</v>
      </c>
      <c r="AC337" s="17">
        <v>0.29002853840029003</v>
      </c>
      <c r="AD337" s="17">
        <v>0.28152711704704703</v>
      </c>
      <c r="AE337" s="17"/>
      <c r="AF337" s="17">
        <v>0.21599754044205599</v>
      </c>
      <c r="AG337" s="17">
        <v>0.27631984590549402</v>
      </c>
      <c r="AH337" s="17">
        <v>0.26259174764419801</v>
      </c>
      <c r="AI337" s="17">
        <v>0.29400942551333598</v>
      </c>
      <c r="AJ337" s="17">
        <v>0.31827118883951699</v>
      </c>
      <c r="AK337" s="17">
        <v>0.287574563325807</v>
      </c>
      <c r="AL337" s="17"/>
      <c r="AM337" s="17">
        <v>0.282593181668228</v>
      </c>
      <c r="AN337" s="17">
        <v>0.22545455900408801</v>
      </c>
      <c r="AO337" s="17">
        <v>0.254092432972997</v>
      </c>
      <c r="AP337" s="17">
        <v>0.32827794591092602</v>
      </c>
      <c r="AQ337" s="17">
        <v>0.32956999735491499</v>
      </c>
      <c r="AR337" s="17"/>
      <c r="AS337" s="17">
        <v>0.270359620195322</v>
      </c>
      <c r="AT337" s="17">
        <v>0.22855973373511801</v>
      </c>
      <c r="AU337" s="17">
        <v>0.26938521216253603</v>
      </c>
      <c r="AV337" s="17"/>
      <c r="AW337" s="17">
        <v>0.32674742865114897</v>
      </c>
      <c r="AX337" s="17">
        <v>0.271825722081387</v>
      </c>
      <c r="AY337" s="17">
        <v>0.228883184396938</v>
      </c>
      <c r="AZ337" s="17">
        <v>0.23224043411603301</v>
      </c>
      <c r="BA337" s="17">
        <v>0.11406451072844299</v>
      </c>
      <c r="BB337" s="17"/>
      <c r="BC337" s="17">
        <v>0.26382686698294999</v>
      </c>
      <c r="BD337" s="17">
        <v>0.28754332247898901</v>
      </c>
      <c r="BE337" s="17" t="s">
        <v>101</v>
      </c>
      <c r="BF337" s="17">
        <v>0.230379096523424</v>
      </c>
      <c r="BG337" s="17">
        <v>0.26336864291199502</v>
      </c>
      <c r="BH337" s="17">
        <v>0.28534788541332301</v>
      </c>
      <c r="BI337" s="17">
        <v>0.29031839402850101</v>
      </c>
      <c r="BJ337" s="17"/>
      <c r="BK337" s="17">
        <v>0.23148677201026999</v>
      </c>
      <c r="BL337" s="17">
        <v>0.28622389318396502</v>
      </c>
      <c r="BM337" s="17">
        <v>0.26706471861679698</v>
      </c>
      <c r="BN337" s="17">
        <v>0.29490583270517001</v>
      </c>
      <c r="BO337" s="17">
        <v>0.28212148531467202</v>
      </c>
      <c r="BP337" s="17">
        <v>0.23155769650098301</v>
      </c>
      <c r="BQ337" s="17">
        <v>0.20692912771969699</v>
      </c>
      <c r="BR337" s="17">
        <v>0.26044944610500997</v>
      </c>
      <c r="BS337" s="17"/>
      <c r="BT337" s="17">
        <v>0.279513671391876</v>
      </c>
      <c r="BU337" s="17">
        <v>0.27770014615049898</v>
      </c>
      <c r="BV337" s="17">
        <v>0.25882608731506002</v>
      </c>
      <c r="BW337" s="17"/>
      <c r="BX337" s="17">
        <v>0.22434308308761999</v>
      </c>
      <c r="BY337" s="17">
        <v>0.28537581294453801</v>
      </c>
      <c r="BZ337" s="17"/>
      <c r="CA337" s="17">
        <v>0.15519333147610401</v>
      </c>
      <c r="CB337" s="17">
        <v>0.237663439905105</v>
      </c>
      <c r="CC337" s="17">
        <v>0.27334670958782598</v>
      </c>
      <c r="CD337" s="17">
        <v>0.27605457901956698</v>
      </c>
      <c r="CE337" s="17">
        <v>0.28527883591751402</v>
      </c>
    </row>
    <row r="338" spans="2:83" x14ac:dyDescent="0.35">
      <c r="B338" t="s">
        <v>176</v>
      </c>
      <c r="C338" s="17">
        <v>0.25419812825652399</v>
      </c>
      <c r="D338" s="17">
        <v>0.23941964354283701</v>
      </c>
      <c r="E338" s="17">
        <v>0.26876182301847901</v>
      </c>
      <c r="F338" s="17"/>
      <c r="G338" s="17">
        <v>0.186413731730076</v>
      </c>
      <c r="H338" s="17">
        <v>0.176180406870621</v>
      </c>
      <c r="I338" s="17">
        <v>0.21352764732054</v>
      </c>
      <c r="J338" s="17">
        <v>0.22993485891163201</v>
      </c>
      <c r="K338" s="17">
        <v>0.32641521562710601</v>
      </c>
      <c r="L338" s="17">
        <v>0.36745129273982802</v>
      </c>
      <c r="M338" s="17"/>
      <c r="N338" s="17">
        <v>0.19025016364084199</v>
      </c>
      <c r="O338" s="17">
        <v>0.21584459616624599</v>
      </c>
      <c r="P338" s="17">
        <v>0.25657130480270302</v>
      </c>
      <c r="Q338" s="17">
        <v>0.24370109176996199</v>
      </c>
      <c r="R338" s="17">
        <v>0.29040815845301798</v>
      </c>
      <c r="S338" s="17">
        <v>0.23921834391416599</v>
      </c>
      <c r="T338" s="17">
        <v>0.30952493310055201</v>
      </c>
      <c r="U338" s="17">
        <v>0.32250301057139102</v>
      </c>
      <c r="V338" s="17">
        <v>0.258239292197322</v>
      </c>
      <c r="W338" s="17">
        <v>0.28423241871708499</v>
      </c>
      <c r="X338" s="17">
        <v>0.29223264528556597</v>
      </c>
      <c r="Y338" s="17">
        <v>0.298539601643865</v>
      </c>
      <c r="Z338" s="17"/>
      <c r="AA338" s="17">
        <v>0.2690518863686</v>
      </c>
      <c r="AB338" s="17">
        <v>0.24370370723370199</v>
      </c>
      <c r="AC338" s="17">
        <v>0.26831131226837401</v>
      </c>
      <c r="AD338" s="17">
        <v>0.23867246303133899</v>
      </c>
      <c r="AE338" s="17"/>
      <c r="AF338" s="17">
        <v>0.22129295254143899</v>
      </c>
      <c r="AG338" s="17">
        <v>0.24227230137004899</v>
      </c>
      <c r="AH338" s="17">
        <v>0.24247188933188701</v>
      </c>
      <c r="AI338" s="17">
        <v>0.29677823226011102</v>
      </c>
      <c r="AJ338" s="17">
        <v>0.28100100863983002</v>
      </c>
      <c r="AK338" s="17">
        <v>0.27901989804996702</v>
      </c>
      <c r="AL338" s="17"/>
      <c r="AM338" s="17">
        <v>0.259457457514567</v>
      </c>
      <c r="AN338" s="17">
        <v>0.21976272436442501</v>
      </c>
      <c r="AO338" s="17">
        <v>0.29224145733143397</v>
      </c>
      <c r="AP338" s="17">
        <v>0.33901309667601998</v>
      </c>
      <c r="AQ338" s="17">
        <v>0.25819903587301102</v>
      </c>
      <c r="AR338" s="17"/>
      <c r="AS338" s="17">
        <v>0.27152981483451699</v>
      </c>
      <c r="AT338" s="17">
        <v>0.236995993040342</v>
      </c>
      <c r="AU338" s="17">
        <v>0.23737507945252001</v>
      </c>
      <c r="AV338" s="17"/>
      <c r="AW338" s="17">
        <v>0.26315535250587702</v>
      </c>
      <c r="AX338" s="17">
        <v>0.26192428509472498</v>
      </c>
      <c r="AY338" s="17">
        <v>0.27927675474675401</v>
      </c>
      <c r="AZ338" s="17">
        <v>0.18730102412240801</v>
      </c>
      <c r="BA338" s="17">
        <v>0.17874282302925801</v>
      </c>
      <c r="BB338" s="17"/>
      <c r="BC338" s="17">
        <v>0.28814826954929601</v>
      </c>
      <c r="BD338" s="17">
        <v>0.219535314604237</v>
      </c>
      <c r="BE338" s="17" t="s">
        <v>101</v>
      </c>
      <c r="BF338" s="17">
        <v>0.201246211881564</v>
      </c>
      <c r="BG338" s="17">
        <v>0.23591896350629099</v>
      </c>
      <c r="BH338" s="17">
        <v>0.23120370526672401</v>
      </c>
      <c r="BI338" s="17">
        <v>0.31229652011501602</v>
      </c>
      <c r="BJ338" s="17"/>
      <c r="BK338" s="17">
        <v>0.22782366596033701</v>
      </c>
      <c r="BL338" s="17">
        <v>0.28069559857753801</v>
      </c>
      <c r="BM338" s="17">
        <v>0.26721804209827899</v>
      </c>
      <c r="BN338" s="17">
        <v>0.25945627275313699</v>
      </c>
      <c r="BO338" s="17">
        <v>0.24204080293361799</v>
      </c>
      <c r="BP338" s="17">
        <v>0.25316525513173899</v>
      </c>
      <c r="BQ338" s="17">
        <v>0.21655583989271901</v>
      </c>
      <c r="BR338" s="17">
        <v>0.172922984329795</v>
      </c>
      <c r="BS338" s="17"/>
      <c r="BT338" s="17">
        <v>0.192837963890163</v>
      </c>
      <c r="BU338" s="17">
        <v>0.32593084346519102</v>
      </c>
      <c r="BV338" s="17">
        <v>0.25362984184306198</v>
      </c>
      <c r="BW338" s="17"/>
      <c r="BX338" s="17">
        <v>0.226337395363083</v>
      </c>
      <c r="BY338" s="17">
        <v>0.22659485214053601</v>
      </c>
      <c r="BZ338" s="17"/>
      <c r="CA338" s="17">
        <v>0.145540334066253</v>
      </c>
      <c r="CB338" s="17">
        <v>0.223663386130141</v>
      </c>
      <c r="CC338" s="17">
        <v>0.230743600664464</v>
      </c>
      <c r="CD338" s="17">
        <v>0.219149841967305</v>
      </c>
      <c r="CE338" s="17">
        <v>0.19493373785023199</v>
      </c>
    </row>
    <row r="339" spans="2:83" x14ac:dyDescent="0.35">
      <c r="B339" t="s">
        <v>177</v>
      </c>
      <c r="C339" s="17">
        <v>0.12549982037868701</v>
      </c>
      <c r="D339" s="17">
        <v>0.13521165902733001</v>
      </c>
      <c r="E339" s="17">
        <v>0.116158696521628</v>
      </c>
      <c r="F339" s="17"/>
      <c r="G339" s="17">
        <v>0.149164648332132</v>
      </c>
      <c r="H339" s="17">
        <v>0.13831474326911999</v>
      </c>
      <c r="I339" s="17">
        <v>0.10872711160918901</v>
      </c>
      <c r="J339" s="17">
        <v>0.1153604417831</v>
      </c>
      <c r="K339" s="17">
        <v>0.15700608214669301</v>
      </c>
      <c r="L339" s="17">
        <v>9.9996844371596103E-2</v>
      </c>
      <c r="M339" s="17"/>
      <c r="N339" s="17">
        <v>0.148953523417265</v>
      </c>
      <c r="O339" s="17">
        <v>0.13108318788607701</v>
      </c>
      <c r="P339" s="17">
        <v>0.12952764971332201</v>
      </c>
      <c r="Q339" s="17">
        <v>0.120146002461717</v>
      </c>
      <c r="R339" s="17">
        <v>0.126316837884208</v>
      </c>
      <c r="S339" s="17">
        <v>8.0749388089245103E-2</v>
      </c>
      <c r="T339" s="17">
        <v>0.107426885741919</v>
      </c>
      <c r="U339" s="17">
        <v>0.13620975550516501</v>
      </c>
      <c r="V339" s="17">
        <v>0.15152173046495299</v>
      </c>
      <c r="W339" s="17">
        <v>0.11341531200713</v>
      </c>
      <c r="X339" s="17">
        <v>0.118352676355748</v>
      </c>
      <c r="Y339" s="17">
        <v>0.116165063097618</v>
      </c>
      <c r="Z339" s="17"/>
      <c r="AA339" s="17">
        <v>0.12595006915305301</v>
      </c>
      <c r="AB339" s="17">
        <v>0.12790459087095099</v>
      </c>
      <c r="AC339" s="17">
        <v>0.10508403711724</v>
      </c>
      <c r="AD339" s="17">
        <v>0.14148876549901901</v>
      </c>
      <c r="AE339" s="17"/>
      <c r="AF339" s="17">
        <v>0.13975318371536799</v>
      </c>
      <c r="AG339" s="17">
        <v>0.14379385242368101</v>
      </c>
      <c r="AH339" s="17">
        <v>0.161445534611422</v>
      </c>
      <c r="AI339" s="17">
        <v>9.4615349005843993E-2</v>
      </c>
      <c r="AJ339" s="17">
        <v>7.2784595269638805E-2</v>
      </c>
      <c r="AK339" s="17">
        <v>0.10205503317353599</v>
      </c>
      <c r="AL339" s="17"/>
      <c r="AM339" s="17">
        <v>8.3060285502391196E-2</v>
      </c>
      <c r="AN339" s="17">
        <v>0.18983404679218499</v>
      </c>
      <c r="AO339" s="17">
        <v>0.122105097795806</v>
      </c>
      <c r="AP339" s="17">
        <v>0.156628689456937</v>
      </c>
      <c r="AQ339" s="17">
        <v>9.4202685565273406E-2</v>
      </c>
      <c r="AR339" s="17"/>
      <c r="AS339" s="17">
        <v>5.8163586239143701E-2</v>
      </c>
      <c r="AT339" s="17">
        <v>0.189139408662059</v>
      </c>
      <c r="AU339" s="17">
        <v>0.110260757187152</v>
      </c>
      <c r="AV339" s="17"/>
      <c r="AW339" s="17">
        <v>0.104324040365759</v>
      </c>
      <c r="AX339" s="17">
        <v>0.13504003455902899</v>
      </c>
      <c r="AY339" s="17">
        <v>0.122835342191656</v>
      </c>
      <c r="AZ339" s="17">
        <v>0.141297628307367</v>
      </c>
      <c r="BA339" s="17">
        <v>0.16295927819257899</v>
      </c>
      <c r="BB339" s="17"/>
      <c r="BC339" s="17">
        <v>0.10380955190546701</v>
      </c>
      <c r="BD339" s="17">
        <v>0.11911350876813299</v>
      </c>
      <c r="BE339" s="17" t="s">
        <v>101</v>
      </c>
      <c r="BF339" s="17">
        <v>0.156468680925795</v>
      </c>
      <c r="BG339" s="17">
        <v>0.11863906552277401</v>
      </c>
      <c r="BH339" s="17">
        <v>0.175451909565293</v>
      </c>
      <c r="BI339" s="17">
        <v>0.16645593167936701</v>
      </c>
      <c r="BJ339" s="17"/>
      <c r="BK339" s="17">
        <v>0.175962198873125</v>
      </c>
      <c r="BL339" s="17">
        <v>0.12206877270251899</v>
      </c>
      <c r="BM339" s="17">
        <v>0.12790594554129001</v>
      </c>
      <c r="BN339" s="17">
        <v>0.119192952181592</v>
      </c>
      <c r="BO339" s="17">
        <v>0.12380243343868599</v>
      </c>
      <c r="BP339" s="17">
        <v>0.11313675786123099</v>
      </c>
      <c r="BQ339" s="17">
        <v>0.191784035326314</v>
      </c>
      <c r="BR339" s="17">
        <v>9.1319233116746307E-2</v>
      </c>
      <c r="BS339" s="17"/>
      <c r="BT339" s="17">
        <v>0.111236698660027</v>
      </c>
      <c r="BU339" s="17">
        <v>0.11289169611383899</v>
      </c>
      <c r="BV339" s="17">
        <v>0.14533059347132901</v>
      </c>
      <c r="BW339" s="17"/>
      <c r="BX339" s="17">
        <v>0.125553834654105</v>
      </c>
      <c r="BY339" s="17">
        <v>0.121094288977928</v>
      </c>
      <c r="BZ339" s="17"/>
      <c r="CA339" s="17">
        <v>8.7660727055943202E-2</v>
      </c>
      <c r="CB339" s="17">
        <v>0.10938578110858301</v>
      </c>
      <c r="CC339" s="17">
        <v>0.143516220774451</v>
      </c>
      <c r="CD339" s="17">
        <v>9.8223838479804995E-2</v>
      </c>
      <c r="CE339" s="17">
        <v>0.14427577143797299</v>
      </c>
    </row>
    <row r="340" spans="2:83" x14ac:dyDescent="0.35">
      <c r="B340" t="s">
        <v>113</v>
      </c>
      <c r="C340" s="17">
        <v>3.4225649044060003E-2</v>
      </c>
      <c r="D340" s="17">
        <v>2.6824564879440099E-2</v>
      </c>
      <c r="E340" s="17">
        <v>4.0915211410262498E-2</v>
      </c>
      <c r="F340" s="17"/>
      <c r="G340" s="17">
        <v>2.95779187071901E-2</v>
      </c>
      <c r="H340" s="17">
        <v>4.09289479056658E-2</v>
      </c>
      <c r="I340" s="17">
        <v>4.0220150228413999E-2</v>
      </c>
      <c r="J340" s="17">
        <v>3.82910313803939E-2</v>
      </c>
      <c r="K340" s="17">
        <v>4.3759040028728997E-2</v>
      </c>
      <c r="L340" s="17">
        <v>1.7326783454474599E-2</v>
      </c>
      <c r="M340" s="17"/>
      <c r="N340" s="17">
        <v>3.7081376407569401E-2</v>
      </c>
      <c r="O340" s="17">
        <v>4.4315966483178197E-2</v>
      </c>
      <c r="P340" s="17">
        <v>2.61480563661067E-2</v>
      </c>
      <c r="Q340" s="17">
        <v>2.5229725237943201E-2</v>
      </c>
      <c r="R340" s="17">
        <v>3.2386560443280303E-2</v>
      </c>
      <c r="S340" s="17">
        <v>4.4166884083713498E-2</v>
      </c>
      <c r="T340" s="17">
        <v>5.2793424764216702E-2</v>
      </c>
      <c r="U340" s="17">
        <v>0</v>
      </c>
      <c r="V340" s="17">
        <v>2.4957813460950599E-2</v>
      </c>
      <c r="W340" s="17">
        <v>1.8099105881212899E-2</v>
      </c>
      <c r="X340" s="17">
        <v>4.6808392675510901E-2</v>
      </c>
      <c r="Y340" s="17">
        <v>5.7303866983186499E-2</v>
      </c>
      <c r="Z340" s="17"/>
      <c r="AA340" s="17">
        <v>1.8646196594863398E-2</v>
      </c>
      <c r="AB340" s="17">
        <v>3.4812950811842103E-2</v>
      </c>
      <c r="AC340" s="17">
        <v>2.5064180596315499E-2</v>
      </c>
      <c r="AD340" s="17">
        <v>5.6805928355190903E-2</v>
      </c>
      <c r="AE340" s="17"/>
      <c r="AF340" s="17">
        <v>3.5258744409064201E-2</v>
      </c>
      <c r="AG340" s="17">
        <v>3.4021993876923701E-2</v>
      </c>
      <c r="AH340" s="17">
        <v>3.1703961166198801E-2</v>
      </c>
      <c r="AI340" s="17">
        <v>3.7382207610940701E-2</v>
      </c>
      <c r="AJ340" s="17">
        <v>3.4428275660046297E-2</v>
      </c>
      <c r="AK340" s="17">
        <v>2.33364679094481E-2</v>
      </c>
      <c r="AL340" s="17"/>
      <c r="AM340" s="17">
        <v>2.98632486255648E-2</v>
      </c>
      <c r="AN340" s="17">
        <v>1.9624502772423901E-2</v>
      </c>
      <c r="AO340" s="17">
        <v>3.1331421042310098E-2</v>
      </c>
      <c r="AP340" s="17">
        <v>0</v>
      </c>
      <c r="AQ340" s="17">
        <v>7.8187697608340906E-2</v>
      </c>
      <c r="AR340" s="17"/>
      <c r="AS340" s="17">
        <v>2.5016315519793199E-2</v>
      </c>
      <c r="AT340" s="17">
        <v>1.8680650909187999E-2</v>
      </c>
      <c r="AU340" s="17">
        <v>3.35533583801714E-2</v>
      </c>
      <c r="AV340" s="17"/>
      <c r="AW340" s="17">
        <v>5.15964745561939E-2</v>
      </c>
      <c r="AX340" s="17">
        <v>3.5512222836027001E-2</v>
      </c>
      <c r="AY340" s="17">
        <v>2.0540936224319201E-2</v>
      </c>
      <c r="AZ340" s="17">
        <v>2.02042130811638E-2</v>
      </c>
      <c r="BA340" s="17">
        <v>3.3540188965798703E-2</v>
      </c>
      <c r="BB340" s="17"/>
      <c r="BC340" s="17">
        <v>2.7547077352251498E-2</v>
      </c>
      <c r="BD340" s="17">
        <v>3.2797946914990599E-2</v>
      </c>
      <c r="BE340" s="17" t="s">
        <v>101</v>
      </c>
      <c r="BF340" s="17">
        <v>4.9698753631878902E-2</v>
      </c>
      <c r="BG340" s="17">
        <v>6.6125098547016994E-2</v>
      </c>
      <c r="BH340" s="17">
        <v>2.39775233832859E-2</v>
      </c>
      <c r="BI340" s="17">
        <v>3.5441186112889399E-2</v>
      </c>
      <c r="BJ340" s="17"/>
      <c r="BK340" s="17">
        <v>8.01589848483725E-2</v>
      </c>
      <c r="BL340" s="17">
        <v>3.5952693216724597E-2</v>
      </c>
      <c r="BM340" s="17">
        <v>3.4051577623507502E-2</v>
      </c>
      <c r="BN340" s="17">
        <v>3.3895248599450402E-2</v>
      </c>
      <c r="BO340" s="17">
        <v>2.6733470203036999E-2</v>
      </c>
      <c r="BP340" s="17">
        <v>2.2689218157932099E-2</v>
      </c>
      <c r="BQ340" s="17">
        <v>2.5100127953699699E-2</v>
      </c>
      <c r="BR340" s="17">
        <v>0</v>
      </c>
      <c r="BS340" s="17"/>
      <c r="BT340" s="17">
        <v>2.3278536565990299E-2</v>
      </c>
      <c r="BU340" s="17">
        <v>3.8576436919565103E-2</v>
      </c>
      <c r="BV340" s="17">
        <v>3.8672713817684098E-2</v>
      </c>
      <c r="BW340" s="17"/>
      <c r="BX340" s="17">
        <v>1.5640205929221801E-2</v>
      </c>
      <c r="BY340" s="17">
        <v>4.0394347145809702E-2</v>
      </c>
      <c r="BZ340" s="17"/>
      <c r="CA340" s="17">
        <v>0</v>
      </c>
      <c r="CB340" s="17">
        <v>1.60965473242622E-2</v>
      </c>
      <c r="CC340" s="17">
        <v>3.3336470787978398E-2</v>
      </c>
      <c r="CD340" s="17">
        <v>1.6710627914718799E-2</v>
      </c>
      <c r="CE340" s="17">
        <v>4.7117205248019101E-2</v>
      </c>
    </row>
    <row r="341" spans="2:83" x14ac:dyDescent="0.35">
      <c r="B341" t="s">
        <v>178</v>
      </c>
      <c r="C341" s="17">
        <v>0.31607778865088598</v>
      </c>
      <c r="D341" s="17">
        <v>0.34404762941845601</v>
      </c>
      <c r="E341" s="17">
        <v>0.290721560929249</v>
      </c>
      <c r="F341" s="17"/>
      <c r="G341" s="17">
        <v>0.41269780360141001</v>
      </c>
      <c r="H341" s="17">
        <v>0.40975261781419697</v>
      </c>
      <c r="I341" s="17">
        <v>0.34538065039403998</v>
      </c>
      <c r="J341" s="17">
        <v>0.30520941095126802</v>
      </c>
      <c r="K341" s="17">
        <v>0.237727659135827</v>
      </c>
      <c r="L341" s="17">
        <v>0.21253722358799601</v>
      </c>
      <c r="M341" s="17"/>
      <c r="N341" s="17">
        <v>0.40386980336894102</v>
      </c>
      <c r="O341" s="17">
        <v>0.33596146037431601</v>
      </c>
      <c r="P341" s="17">
        <v>0.29861173564176702</v>
      </c>
      <c r="Q341" s="17">
        <v>0.27739909467267598</v>
      </c>
      <c r="R341" s="17">
        <v>0.27843120081134298</v>
      </c>
      <c r="S341" s="17">
        <v>0.35961833137843102</v>
      </c>
      <c r="T341" s="17">
        <v>0.32303608576663401</v>
      </c>
      <c r="U341" s="17">
        <v>0.22896982764867699</v>
      </c>
      <c r="V341" s="17">
        <v>0.27513377064022099</v>
      </c>
      <c r="W341" s="17">
        <v>0.293895860191213</v>
      </c>
      <c r="X341" s="17">
        <v>0.312993677900821</v>
      </c>
      <c r="Y341" s="17">
        <v>0.25773590137414598</v>
      </c>
      <c r="Z341" s="17"/>
      <c r="AA341" s="17">
        <v>0.351643393834494</v>
      </c>
      <c r="AB341" s="17">
        <v>0.31291591223556597</v>
      </c>
      <c r="AC341" s="17">
        <v>0.31151193161778001</v>
      </c>
      <c r="AD341" s="17">
        <v>0.28150572606740398</v>
      </c>
      <c r="AE341" s="17"/>
      <c r="AF341" s="17">
        <v>0.38769757889207301</v>
      </c>
      <c r="AG341" s="17">
        <v>0.30359200642385198</v>
      </c>
      <c r="AH341" s="17">
        <v>0.301786867246294</v>
      </c>
      <c r="AI341" s="17">
        <v>0.27721478560976798</v>
      </c>
      <c r="AJ341" s="17">
        <v>0.29351493159096798</v>
      </c>
      <c r="AK341" s="17">
        <v>0.30801403754124201</v>
      </c>
      <c r="AL341" s="17"/>
      <c r="AM341" s="17">
        <v>0.34502582668925003</v>
      </c>
      <c r="AN341" s="17">
        <v>0.34532416706687802</v>
      </c>
      <c r="AO341" s="17">
        <v>0.30022959085745299</v>
      </c>
      <c r="AP341" s="17">
        <v>0.176080267956117</v>
      </c>
      <c r="AQ341" s="17">
        <v>0.23984058359846</v>
      </c>
      <c r="AR341" s="17"/>
      <c r="AS341" s="17">
        <v>0.37493066321122398</v>
      </c>
      <c r="AT341" s="17">
        <v>0.32662421365329303</v>
      </c>
      <c r="AU341" s="17">
        <v>0.34942559281762098</v>
      </c>
      <c r="AV341" s="17"/>
      <c r="AW341" s="17">
        <v>0.25417670392102099</v>
      </c>
      <c r="AX341" s="17">
        <v>0.29569773542883199</v>
      </c>
      <c r="AY341" s="17">
        <v>0.34846378244033299</v>
      </c>
      <c r="AZ341" s="17">
        <v>0.41895670037302801</v>
      </c>
      <c r="BA341" s="17">
        <v>0.51069319908392097</v>
      </c>
      <c r="BB341" s="17"/>
      <c r="BC341" s="17">
        <v>0.31666823421003598</v>
      </c>
      <c r="BD341" s="17">
        <v>0.34100990723364999</v>
      </c>
      <c r="BE341" s="17" t="s">
        <v>101</v>
      </c>
      <c r="BF341" s="17">
        <v>0.36220725703733803</v>
      </c>
      <c r="BG341" s="17">
        <v>0.31594822951192297</v>
      </c>
      <c r="BH341" s="17">
        <v>0.28401897637137502</v>
      </c>
      <c r="BI341" s="17">
        <v>0.195487968064227</v>
      </c>
      <c r="BJ341" s="17"/>
      <c r="BK341" s="17">
        <v>0.284568378307896</v>
      </c>
      <c r="BL341" s="17">
        <v>0.27505904231925299</v>
      </c>
      <c r="BM341" s="17">
        <v>0.30375971612012598</v>
      </c>
      <c r="BN341" s="17">
        <v>0.29254969376065099</v>
      </c>
      <c r="BO341" s="17">
        <v>0.32530180810998799</v>
      </c>
      <c r="BP341" s="17">
        <v>0.37945107234811398</v>
      </c>
      <c r="BQ341" s="17">
        <v>0.35963086910757103</v>
      </c>
      <c r="BR341" s="17">
        <v>0.475308336448449</v>
      </c>
      <c r="BS341" s="17"/>
      <c r="BT341" s="17">
        <v>0.39313312949194401</v>
      </c>
      <c r="BU341" s="17">
        <v>0.24490087735090599</v>
      </c>
      <c r="BV341" s="17">
        <v>0.30354076355286502</v>
      </c>
      <c r="BW341" s="17"/>
      <c r="BX341" s="17">
        <v>0.40812548096597001</v>
      </c>
      <c r="BY341" s="17">
        <v>0.32654069879118702</v>
      </c>
      <c r="BZ341" s="17"/>
      <c r="CA341" s="17">
        <v>0.6116056074017</v>
      </c>
      <c r="CB341" s="17">
        <v>0.41319084553190899</v>
      </c>
      <c r="CC341" s="17">
        <v>0.31905699818527999</v>
      </c>
      <c r="CD341" s="17">
        <v>0.38986111261860401</v>
      </c>
      <c r="CE341" s="17">
        <v>0.32839444954626201</v>
      </c>
    </row>
    <row r="342" spans="2:83" x14ac:dyDescent="0.35">
      <c r="B342" t="s">
        <v>179</v>
      </c>
      <c r="C342" s="17">
        <v>0.379697948635212</v>
      </c>
      <c r="D342" s="17">
        <v>0.37463130257016602</v>
      </c>
      <c r="E342" s="17">
        <v>0.38492051954010698</v>
      </c>
      <c r="F342" s="17"/>
      <c r="G342" s="17">
        <v>0.33557838006220803</v>
      </c>
      <c r="H342" s="17">
        <v>0.314495150139741</v>
      </c>
      <c r="I342" s="17">
        <v>0.32225475892972899</v>
      </c>
      <c r="J342" s="17">
        <v>0.34529530069473202</v>
      </c>
      <c r="K342" s="17">
        <v>0.483421297773799</v>
      </c>
      <c r="L342" s="17">
        <v>0.46744813711142402</v>
      </c>
      <c r="M342" s="17"/>
      <c r="N342" s="17">
        <v>0.339203687058107</v>
      </c>
      <c r="O342" s="17">
        <v>0.346927784052323</v>
      </c>
      <c r="P342" s="17">
        <v>0.38609895451602499</v>
      </c>
      <c r="Q342" s="17">
        <v>0.36384709423167899</v>
      </c>
      <c r="R342" s="17">
        <v>0.41672499633722598</v>
      </c>
      <c r="S342" s="17">
        <v>0.319967732003411</v>
      </c>
      <c r="T342" s="17">
        <v>0.41695181884247101</v>
      </c>
      <c r="U342" s="17">
        <v>0.45871276607655598</v>
      </c>
      <c r="V342" s="17">
        <v>0.40976102266227499</v>
      </c>
      <c r="W342" s="17">
        <v>0.397647730724215</v>
      </c>
      <c r="X342" s="17">
        <v>0.410585321641314</v>
      </c>
      <c r="Y342" s="17">
        <v>0.41470466474148299</v>
      </c>
      <c r="Z342" s="17"/>
      <c r="AA342" s="17">
        <v>0.39500195552165301</v>
      </c>
      <c r="AB342" s="17">
        <v>0.37160829810465301</v>
      </c>
      <c r="AC342" s="17">
        <v>0.37339534938561397</v>
      </c>
      <c r="AD342" s="17">
        <v>0.380161228530357</v>
      </c>
      <c r="AE342" s="17"/>
      <c r="AF342" s="17">
        <v>0.36104613625680698</v>
      </c>
      <c r="AG342" s="17">
        <v>0.38606615379372999</v>
      </c>
      <c r="AH342" s="17">
        <v>0.40391742394330798</v>
      </c>
      <c r="AI342" s="17">
        <v>0.39139358126595503</v>
      </c>
      <c r="AJ342" s="17">
        <v>0.353785603909469</v>
      </c>
      <c r="AK342" s="17">
        <v>0.381074931223504</v>
      </c>
      <c r="AL342" s="17"/>
      <c r="AM342" s="17">
        <v>0.34251774301695798</v>
      </c>
      <c r="AN342" s="17">
        <v>0.40959677115660997</v>
      </c>
      <c r="AO342" s="17">
        <v>0.41434655512724</v>
      </c>
      <c r="AP342" s="17">
        <v>0.49564178613295701</v>
      </c>
      <c r="AQ342" s="17">
        <v>0.35240172143828402</v>
      </c>
      <c r="AR342" s="17"/>
      <c r="AS342" s="17">
        <v>0.32969340107366102</v>
      </c>
      <c r="AT342" s="17">
        <v>0.426135401702401</v>
      </c>
      <c r="AU342" s="17">
        <v>0.34763583663967201</v>
      </c>
      <c r="AV342" s="17"/>
      <c r="AW342" s="17">
        <v>0.367479392871636</v>
      </c>
      <c r="AX342" s="17">
        <v>0.39696431965375401</v>
      </c>
      <c r="AY342" s="17">
        <v>0.40211209693840899</v>
      </c>
      <c r="AZ342" s="17">
        <v>0.32859865242977498</v>
      </c>
      <c r="BA342" s="17">
        <v>0.34170210122183697</v>
      </c>
      <c r="BB342" s="17"/>
      <c r="BC342" s="17">
        <v>0.39195782145476299</v>
      </c>
      <c r="BD342" s="17">
        <v>0.33864882337237001</v>
      </c>
      <c r="BE342" s="17" t="s">
        <v>101</v>
      </c>
      <c r="BF342" s="17">
        <v>0.35771489280735902</v>
      </c>
      <c r="BG342" s="17">
        <v>0.35455802902906502</v>
      </c>
      <c r="BH342" s="17">
        <v>0.40665561483201601</v>
      </c>
      <c r="BI342" s="17">
        <v>0.47875245179438303</v>
      </c>
      <c r="BJ342" s="17"/>
      <c r="BK342" s="17">
        <v>0.40378586483346102</v>
      </c>
      <c r="BL342" s="17">
        <v>0.40276437128005699</v>
      </c>
      <c r="BM342" s="17">
        <v>0.39512398763956902</v>
      </c>
      <c r="BN342" s="17">
        <v>0.37864922493472902</v>
      </c>
      <c r="BO342" s="17">
        <v>0.36584323637230398</v>
      </c>
      <c r="BP342" s="17">
        <v>0.36630201299296999</v>
      </c>
      <c r="BQ342" s="17">
        <v>0.40833987521903298</v>
      </c>
      <c r="BR342" s="17">
        <v>0.26424221744654203</v>
      </c>
      <c r="BS342" s="17"/>
      <c r="BT342" s="17">
        <v>0.30407466255019</v>
      </c>
      <c r="BU342" s="17">
        <v>0.43882253957903</v>
      </c>
      <c r="BV342" s="17">
        <v>0.39896043531439102</v>
      </c>
      <c r="BW342" s="17"/>
      <c r="BX342" s="17">
        <v>0.35189123001718903</v>
      </c>
      <c r="BY342" s="17">
        <v>0.34768914111846499</v>
      </c>
      <c r="BZ342" s="17"/>
      <c r="CA342" s="17">
        <v>0.23320106112219599</v>
      </c>
      <c r="CB342" s="17">
        <v>0.33304916723872402</v>
      </c>
      <c r="CC342" s="17">
        <v>0.37425982143891501</v>
      </c>
      <c r="CD342" s="17">
        <v>0.31737368044711001</v>
      </c>
      <c r="CE342" s="17">
        <v>0.33920950928820498</v>
      </c>
    </row>
    <row r="343" spans="2:83" x14ac:dyDescent="0.35">
      <c r="B343" t="s">
        <v>140</v>
      </c>
      <c r="C343" s="17">
        <v>-6.3620159984325506E-2</v>
      </c>
      <c r="D343" s="17">
        <v>-3.0583673151710698E-2</v>
      </c>
      <c r="E343" s="17">
        <v>-9.41989586108576E-2</v>
      </c>
      <c r="F343" s="17"/>
      <c r="G343" s="17">
        <v>7.7119423539201398E-2</v>
      </c>
      <c r="H343" s="17">
        <v>9.5257467674455906E-2</v>
      </c>
      <c r="I343" s="17">
        <v>2.3125891464310901E-2</v>
      </c>
      <c r="J343" s="17">
        <v>-4.0085889743463297E-2</v>
      </c>
      <c r="K343" s="17">
        <v>-0.245693638637972</v>
      </c>
      <c r="L343" s="17">
        <v>-0.25491091352342798</v>
      </c>
      <c r="M343" s="17"/>
      <c r="N343" s="17">
        <v>6.4666116310833993E-2</v>
      </c>
      <c r="O343" s="17">
        <v>-1.0966323678006901E-2</v>
      </c>
      <c r="P343" s="17">
        <v>-8.7487218874258005E-2</v>
      </c>
      <c r="Q343" s="17">
        <v>-8.6447999559002994E-2</v>
      </c>
      <c r="R343" s="17">
        <v>-0.138293795525883</v>
      </c>
      <c r="S343" s="17">
        <v>3.9650599375019899E-2</v>
      </c>
      <c r="T343" s="17">
        <v>-9.3915733075836103E-2</v>
      </c>
      <c r="U343" s="17">
        <v>-0.22974293842787899</v>
      </c>
      <c r="V343" s="17">
        <v>-0.134627252022053</v>
      </c>
      <c r="W343" s="17">
        <v>-0.103751870533002</v>
      </c>
      <c r="X343" s="17">
        <v>-9.7591643740492104E-2</v>
      </c>
      <c r="Y343" s="17">
        <v>-0.15696876336733701</v>
      </c>
      <c r="Z343" s="17"/>
      <c r="AA343" s="17">
        <v>-4.3358561687158903E-2</v>
      </c>
      <c r="AB343" s="17">
        <v>-5.8692385869087003E-2</v>
      </c>
      <c r="AC343" s="17">
        <v>-6.18834177678345E-2</v>
      </c>
      <c r="AD343" s="17">
        <v>-9.8655502462953404E-2</v>
      </c>
      <c r="AE343" s="17"/>
      <c r="AF343" s="17">
        <v>2.6651442635265199E-2</v>
      </c>
      <c r="AG343" s="17">
        <v>-8.2474147369878598E-2</v>
      </c>
      <c r="AH343" s="17">
        <v>-0.102130556697014</v>
      </c>
      <c r="AI343" s="17">
        <v>-0.11417879565618699</v>
      </c>
      <c r="AJ343" s="17">
        <v>-6.0270672318500702E-2</v>
      </c>
      <c r="AK343" s="17">
        <v>-7.3060893682261804E-2</v>
      </c>
      <c r="AL343" s="17"/>
      <c r="AM343" s="17">
        <v>2.5080836722919898E-3</v>
      </c>
      <c r="AN343" s="17">
        <v>-6.4272604089732593E-2</v>
      </c>
      <c r="AO343" s="17">
        <v>-0.114116964269787</v>
      </c>
      <c r="AP343" s="17">
        <v>-0.31956151817683998</v>
      </c>
      <c r="AQ343" s="17">
        <v>-0.11256113783982399</v>
      </c>
      <c r="AR343" s="17"/>
      <c r="AS343" s="17">
        <v>4.5237262137563697E-2</v>
      </c>
      <c r="AT343" s="17">
        <v>-9.9511188049108495E-2</v>
      </c>
      <c r="AU343" s="17">
        <v>1.7897561779485799E-3</v>
      </c>
      <c r="AV343" s="17"/>
      <c r="AW343" s="17">
        <v>-0.113302688950614</v>
      </c>
      <c r="AX343" s="17">
        <v>-0.101266584224922</v>
      </c>
      <c r="AY343" s="17">
        <v>-5.3648314498076097E-2</v>
      </c>
      <c r="AZ343" s="17">
        <v>9.0358047943253694E-2</v>
      </c>
      <c r="BA343" s="17">
        <v>0.16899109786208399</v>
      </c>
      <c r="BB343" s="17"/>
      <c r="BC343" s="17">
        <v>-7.5289587244726897E-2</v>
      </c>
      <c r="BD343" s="17">
        <v>2.3610838612809202E-3</v>
      </c>
      <c r="BE343" s="17" t="s">
        <v>101</v>
      </c>
      <c r="BF343" s="17">
        <v>4.4923642299783397E-3</v>
      </c>
      <c r="BG343" s="17">
        <v>-3.8609799517141802E-2</v>
      </c>
      <c r="BH343" s="17">
        <v>-0.122636638460641</v>
      </c>
      <c r="BI343" s="17">
        <v>-0.283264483730155</v>
      </c>
      <c r="BJ343" s="17"/>
      <c r="BK343" s="17">
        <v>-0.11921748652556501</v>
      </c>
      <c r="BL343" s="17">
        <v>-0.127705328960804</v>
      </c>
      <c r="BM343" s="17">
        <v>-9.1364271519442902E-2</v>
      </c>
      <c r="BN343" s="17">
        <v>-8.6099531174077995E-2</v>
      </c>
      <c r="BO343" s="17">
        <v>-4.0541428262315903E-2</v>
      </c>
      <c r="BP343" s="17">
        <v>1.3149059355144301E-2</v>
      </c>
      <c r="BQ343" s="17">
        <v>-4.8709006111461901E-2</v>
      </c>
      <c r="BR343" s="17">
        <v>0.211066119001907</v>
      </c>
      <c r="BS343" s="17"/>
      <c r="BT343" s="17">
        <v>8.9058466941753997E-2</v>
      </c>
      <c r="BU343" s="17">
        <v>-0.19392166222812299</v>
      </c>
      <c r="BV343" s="17">
        <v>-9.5419671761526104E-2</v>
      </c>
      <c r="BW343" s="17"/>
      <c r="BX343" s="17">
        <v>5.6234250948781199E-2</v>
      </c>
      <c r="BY343" s="17">
        <v>-2.11484423272775E-2</v>
      </c>
      <c r="BZ343" s="17"/>
      <c r="CA343" s="17">
        <v>0.37840454627950398</v>
      </c>
      <c r="CB343" s="17">
        <v>8.0141678293185303E-2</v>
      </c>
      <c r="CC343" s="17">
        <v>-5.5202823253634702E-2</v>
      </c>
      <c r="CD343" s="17">
        <v>7.2487432171493393E-2</v>
      </c>
      <c r="CE343" s="17">
        <v>-1.08150597419427E-2</v>
      </c>
    </row>
    <row r="344" spans="2:83" x14ac:dyDescent="0.35">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row>
    <row r="345" spans="2:83" x14ac:dyDescent="0.35">
      <c r="B345" s="6" t="s">
        <v>239</v>
      </c>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row>
    <row r="346" spans="2:83" x14ac:dyDescent="0.35">
      <c r="B346" s="24" t="s">
        <v>103</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row>
    <row r="347" spans="2:83" x14ac:dyDescent="0.35">
      <c r="B347" t="s">
        <v>173</v>
      </c>
      <c r="C347" s="17">
        <v>0.14140338521241499</v>
      </c>
      <c r="D347" s="17">
        <v>0.16965060457379599</v>
      </c>
      <c r="E347" s="17">
        <v>0.11509969665264599</v>
      </c>
      <c r="F347" s="17"/>
      <c r="G347" s="17">
        <v>0.21251139549535999</v>
      </c>
      <c r="H347" s="17">
        <v>0.22081007360677499</v>
      </c>
      <c r="I347" s="17">
        <v>0.20455321600641799</v>
      </c>
      <c r="J347" s="17">
        <v>0.105765867773515</v>
      </c>
      <c r="K347" s="17">
        <v>6.6228689618235095E-2</v>
      </c>
      <c r="L347" s="17">
        <v>5.6974836608838703E-2</v>
      </c>
      <c r="M347" s="17"/>
      <c r="N347" s="17">
        <v>0.249198250657233</v>
      </c>
      <c r="O347" s="17">
        <v>0.1338141525024</v>
      </c>
      <c r="P347" s="17">
        <v>0.150131708170788</v>
      </c>
      <c r="Q347" s="17">
        <v>9.3796435312058099E-2</v>
      </c>
      <c r="R347" s="17">
        <v>0.15592554503870201</v>
      </c>
      <c r="S347" s="17">
        <v>0.12178196079883299</v>
      </c>
      <c r="T347" s="17">
        <v>0.109421823883335</v>
      </c>
      <c r="U347" s="17">
        <v>0.123696898629559</v>
      </c>
      <c r="V347" s="17">
        <v>0.121488270308678</v>
      </c>
      <c r="W347" s="17">
        <v>0.105928458700272</v>
      </c>
      <c r="X347" s="17">
        <v>0.14065309252336</v>
      </c>
      <c r="Y347" s="17">
        <v>0.104275167975625</v>
      </c>
      <c r="Z347" s="17"/>
      <c r="AA347" s="17">
        <v>0.16218256387854599</v>
      </c>
      <c r="AB347" s="17">
        <v>0.122501592378746</v>
      </c>
      <c r="AC347" s="17">
        <v>0.15442329677341601</v>
      </c>
      <c r="AD347" s="17">
        <v>0.128286320776197</v>
      </c>
      <c r="AE347" s="17"/>
      <c r="AF347" s="17">
        <v>0.272451015674402</v>
      </c>
      <c r="AG347" s="17">
        <v>0.10350183712618399</v>
      </c>
      <c r="AH347" s="17">
        <v>0.14069355581848</v>
      </c>
      <c r="AI347" s="17">
        <v>9.7162540486600807E-2</v>
      </c>
      <c r="AJ347" s="17">
        <v>6.6043657855091004E-2</v>
      </c>
      <c r="AK347" s="17">
        <v>0.117560232358525</v>
      </c>
      <c r="AL347" s="17"/>
      <c r="AM347" s="17">
        <v>0.100835423453889</v>
      </c>
      <c r="AN347" s="17">
        <v>0.20554526579349899</v>
      </c>
      <c r="AO347" s="17">
        <v>0.163319323150736</v>
      </c>
      <c r="AP347" s="17">
        <v>0.22405775176961101</v>
      </c>
      <c r="AQ347" s="17">
        <v>7.3644950769178499E-2</v>
      </c>
      <c r="AR347" s="17"/>
      <c r="AS347" s="17">
        <v>0.111146272180105</v>
      </c>
      <c r="AT347" s="17">
        <v>0.18065567104156499</v>
      </c>
      <c r="AU347" s="17">
        <v>0.16001344811395499</v>
      </c>
      <c r="AV347" s="17"/>
      <c r="AW347" s="17">
        <v>0.100511987499009</v>
      </c>
      <c r="AX347" s="17">
        <v>0.12195798847747</v>
      </c>
      <c r="AY347" s="17">
        <v>0.15139474442741699</v>
      </c>
      <c r="AZ347" s="17">
        <v>0.227165472816239</v>
      </c>
      <c r="BA347" s="17">
        <v>0.37957438684710298</v>
      </c>
      <c r="BB347" s="17"/>
      <c r="BC347" s="17">
        <v>0.12426768781497501</v>
      </c>
      <c r="BD347" s="17">
        <v>0.13384700155809801</v>
      </c>
      <c r="BE347" s="17" t="s">
        <v>101</v>
      </c>
      <c r="BF347" s="17">
        <v>0.14301536957983299</v>
      </c>
      <c r="BG347" s="17">
        <v>0.16165399078909201</v>
      </c>
      <c r="BH347" s="17">
        <v>0.18863670679779301</v>
      </c>
      <c r="BI347" s="17">
        <v>0.15914751142809</v>
      </c>
      <c r="BJ347" s="17"/>
      <c r="BK347" s="17">
        <v>0.208783486315466</v>
      </c>
      <c r="BL347" s="17">
        <v>0.11209524481010399</v>
      </c>
      <c r="BM347" s="17">
        <v>0.144108351194003</v>
      </c>
      <c r="BN347" s="17">
        <v>0.120396537759746</v>
      </c>
      <c r="BO347" s="17">
        <v>0.136624244935862</v>
      </c>
      <c r="BP347" s="17">
        <v>0.126467509987474</v>
      </c>
      <c r="BQ347" s="17">
        <v>0.154033861672805</v>
      </c>
      <c r="BR347" s="17">
        <v>0.26197908226837102</v>
      </c>
      <c r="BS347" s="17"/>
      <c r="BT347" s="17">
        <v>0.193364117877625</v>
      </c>
      <c r="BU347" s="17">
        <v>7.25847714748004E-2</v>
      </c>
      <c r="BV347" s="17">
        <v>0.147143037976666</v>
      </c>
      <c r="BW347" s="17"/>
      <c r="BX347" s="17">
        <v>0.23027851015158199</v>
      </c>
      <c r="BY347" s="17">
        <v>0.135417204290185</v>
      </c>
      <c r="BZ347" s="17"/>
      <c r="CA347" s="17">
        <v>0.37127608957677199</v>
      </c>
      <c r="CB347" s="17">
        <v>0.22482280724996601</v>
      </c>
      <c r="CC347" s="17">
        <v>0.13936030240878999</v>
      </c>
      <c r="CD347" s="17">
        <v>0.15539202581964101</v>
      </c>
      <c r="CE347" s="17">
        <v>0.13756323764822201</v>
      </c>
    </row>
    <row r="348" spans="2:83" x14ac:dyDescent="0.35">
      <c r="B348" t="s">
        <v>174</v>
      </c>
      <c r="C348" s="17">
        <v>0.28485358064126598</v>
      </c>
      <c r="D348" s="17">
        <v>0.276426476623305</v>
      </c>
      <c r="E348" s="17">
        <v>0.29473051814691698</v>
      </c>
      <c r="F348" s="17"/>
      <c r="G348" s="17">
        <v>0.29910918577504703</v>
      </c>
      <c r="H348" s="17">
        <v>0.342578546495587</v>
      </c>
      <c r="I348" s="17">
        <v>0.32893353823250199</v>
      </c>
      <c r="J348" s="17">
        <v>0.303384319104124</v>
      </c>
      <c r="K348" s="17">
        <v>0.24639686920506501</v>
      </c>
      <c r="L348" s="17">
        <v>0.203167455270759</v>
      </c>
      <c r="M348" s="17"/>
      <c r="N348" s="17">
        <v>0.348163828221418</v>
      </c>
      <c r="O348" s="17">
        <v>0.27063130830168303</v>
      </c>
      <c r="P348" s="17">
        <v>0.28187177024170501</v>
      </c>
      <c r="Q348" s="17">
        <v>0.31144330182843999</v>
      </c>
      <c r="R348" s="17">
        <v>0.23165912873927499</v>
      </c>
      <c r="S348" s="17">
        <v>0.29682228908686697</v>
      </c>
      <c r="T348" s="17">
        <v>0.25924859971047898</v>
      </c>
      <c r="U348" s="17">
        <v>0.30784753059423903</v>
      </c>
      <c r="V348" s="17">
        <v>0.30100861857716699</v>
      </c>
      <c r="W348" s="17">
        <v>0.21514592603688601</v>
      </c>
      <c r="X348" s="17">
        <v>0.29461463606125399</v>
      </c>
      <c r="Y348" s="17">
        <v>0.23849830288187701</v>
      </c>
      <c r="Z348" s="17"/>
      <c r="AA348" s="17">
        <v>0.311324065009221</v>
      </c>
      <c r="AB348" s="17">
        <v>0.31548964457324402</v>
      </c>
      <c r="AC348" s="17">
        <v>0.28648382840042702</v>
      </c>
      <c r="AD348" s="17">
        <v>0.223344217008693</v>
      </c>
      <c r="AE348" s="17"/>
      <c r="AF348" s="17">
        <v>0.31730924164102697</v>
      </c>
      <c r="AG348" s="17">
        <v>0.27771812153933501</v>
      </c>
      <c r="AH348" s="17">
        <v>0.28874664841077902</v>
      </c>
      <c r="AI348" s="17">
        <v>0.27491747555686402</v>
      </c>
      <c r="AJ348" s="17">
        <v>0.26126357417088603</v>
      </c>
      <c r="AK348" s="17">
        <v>0.26681247821945903</v>
      </c>
      <c r="AL348" s="17"/>
      <c r="AM348" s="17">
        <v>0.27412014295881798</v>
      </c>
      <c r="AN348" s="17">
        <v>0.312275401303932</v>
      </c>
      <c r="AO348" s="17">
        <v>0.30555089330332003</v>
      </c>
      <c r="AP348" s="17">
        <v>0.246258215852801</v>
      </c>
      <c r="AQ348" s="17">
        <v>0.23489885521994799</v>
      </c>
      <c r="AR348" s="17"/>
      <c r="AS348" s="17">
        <v>0.27343762564855301</v>
      </c>
      <c r="AT348" s="17">
        <v>0.33129205272485202</v>
      </c>
      <c r="AU348" s="17">
        <v>0.372282672525997</v>
      </c>
      <c r="AV348" s="17"/>
      <c r="AW348" s="17">
        <v>0.230375613050122</v>
      </c>
      <c r="AX348" s="17">
        <v>0.300168518802509</v>
      </c>
      <c r="AY348" s="17">
        <v>0.32345147482208803</v>
      </c>
      <c r="AZ348" s="17">
        <v>0.31706343608975501</v>
      </c>
      <c r="BA348" s="17">
        <v>0.35186911997387199</v>
      </c>
      <c r="BB348" s="17"/>
      <c r="BC348" s="17">
        <v>0.26316292023057902</v>
      </c>
      <c r="BD348" s="17">
        <v>0.310033125263801</v>
      </c>
      <c r="BE348" s="17" t="s">
        <v>101</v>
      </c>
      <c r="BF348" s="17">
        <v>0.22684881169488599</v>
      </c>
      <c r="BG348" s="17">
        <v>0.302507768665917</v>
      </c>
      <c r="BH348" s="17">
        <v>0.32169507247522</v>
      </c>
      <c r="BI348" s="17">
        <v>0.293951769884785</v>
      </c>
      <c r="BJ348" s="17"/>
      <c r="BK348" s="17">
        <v>0.29776265079495501</v>
      </c>
      <c r="BL348" s="17">
        <v>0.25161596447139101</v>
      </c>
      <c r="BM348" s="17">
        <v>0.25680243308023698</v>
      </c>
      <c r="BN348" s="17">
        <v>0.29452305027320802</v>
      </c>
      <c r="BO348" s="17">
        <v>0.30892679265426698</v>
      </c>
      <c r="BP348" s="17">
        <v>0.37133906831859698</v>
      </c>
      <c r="BQ348" s="17">
        <v>0.25853522029551301</v>
      </c>
      <c r="BR348" s="17">
        <v>0.29872719677093901</v>
      </c>
      <c r="BS348" s="17"/>
      <c r="BT348" s="17">
        <v>0.34150387395007997</v>
      </c>
      <c r="BU348" s="17">
        <v>0.20178013845241599</v>
      </c>
      <c r="BV348" s="17">
        <v>0.29611536754220102</v>
      </c>
      <c r="BW348" s="17"/>
      <c r="BX348" s="17">
        <v>0.328222178268258</v>
      </c>
      <c r="BY348" s="17">
        <v>0.30770712607406198</v>
      </c>
      <c r="BZ348" s="17"/>
      <c r="CA348" s="17">
        <v>0.35464762596728</v>
      </c>
      <c r="CB348" s="17">
        <v>0.350467214258598</v>
      </c>
      <c r="CC348" s="17">
        <v>0.33183976415633398</v>
      </c>
      <c r="CD348" s="17">
        <v>0.35152180859007198</v>
      </c>
      <c r="CE348" s="17">
        <v>0.28598821987962297</v>
      </c>
    </row>
    <row r="349" spans="2:83" x14ac:dyDescent="0.35">
      <c r="B349" t="s">
        <v>175</v>
      </c>
      <c r="C349" s="17">
        <v>0.368981796241307</v>
      </c>
      <c r="D349" s="17">
        <v>0.36600452109748199</v>
      </c>
      <c r="E349" s="17">
        <v>0.37208839400786098</v>
      </c>
      <c r="F349" s="17"/>
      <c r="G349" s="17">
        <v>0.29473461197733603</v>
      </c>
      <c r="H349" s="17">
        <v>0.25267077187390802</v>
      </c>
      <c r="I349" s="17">
        <v>0.33168219166139101</v>
      </c>
      <c r="J349" s="17">
        <v>0.37748796399846901</v>
      </c>
      <c r="K349" s="17">
        <v>0.42837156971234103</v>
      </c>
      <c r="L349" s="17">
        <v>0.497164641941166</v>
      </c>
      <c r="M349" s="17"/>
      <c r="N349" s="17">
        <v>0.238818772158049</v>
      </c>
      <c r="O349" s="17">
        <v>0.41041837611283999</v>
      </c>
      <c r="P349" s="17">
        <v>0.35786194592187998</v>
      </c>
      <c r="Q349" s="17">
        <v>0.39233214834122598</v>
      </c>
      <c r="R349" s="17">
        <v>0.399994614488622</v>
      </c>
      <c r="S349" s="17">
        <v>0.37647850179082898</v>
      </c>
      <c r="T349" s="17">
        <v>0.37273759709270299</v>
      </c>
      <c r="U349" s="17">
        <v>0.38581945036340398</v>
      </c>
      <c r="V349" s="17">
        <v>0.34985799884901098</v>
      </c>
      <c r="W349" s="17">
        <v>0.47341804451269998</v>
      </c>
      <c r="X349" s="17">
        <v>0.38794816700011497</v>
      </c>
      <c r="Y349" s="17">
        <v>0.35461192171158701</v>
      </c>
      <c r="Z349" s="17"/>
      <c r="AA349" s="17">
        <v>0.324952733015619</v>
      </c>
      <c r="AB349" s="17">
        <v>0.36066241340809901</v>
      </c>
      <c r="AC349" s="17">
        <v>0.37533290831145699</v>
      </c>
      <c r="AD349" s="17">
        <v>0.41836666164849701</v>
      </c>
      <c r="AE349" s="17"/>
      <c r="AF349" s="17">
        <v>0.27060953666431597</v>
      </c>
      <c r="AG349" s="17">
        <v>0.36772248634965099</v>
      </c>
      <c r="AH349" s="17">
        <v>0.37332680656051198</v>
      </c>
      <c r="AI349" s="17">
        <v>0.40895303795017701</v>
      </c>
      <c r="AJ349" s="17">
        <v>0.45876198239653598</v>
      </c>
      <c r="AK349" s="17">
        <v>0.44289317130950401</v>
      </c>
      <c r="AL349" s="17"/>
      <c r="AM349" s="17">
        <v>0.41289082566927399</v>
      </c>
      <c r="AN349" s="17">
        <v>0.31824475716001999</v>
      </c>
      <c r="AO349" s="17">
        <v>0.39798189179412302</v>
      </c>
      <c r="AP349" s="17">
        <v>0.21701457171921801</v>
      </c>
      <c r="AQ349" s="17">
        <v>0.40577242057962198</v>
      </c>
      <c r="AR349" s="17"/>
      <c r="AS349" s="17">
        <v>0.41853313440859702</v>
      </c>
      <c r="AT349" s="17">
        <v>0.32960516215873698</v>
      </c>
      <c r="AU349" s="17">
        <v>0.32212207058461201</v>
      </c>
      <c r="AV349" s="17"/>
      <c r="AW349" s="17">
        <v>0.43654171096197297</v>
      </c>
      <c r="AX349" s="17">
        <v>0.35051294020559698</v>
      </c>
      <c r="AY349" s="17">
        <v>0.33649335759409699</v>
      </c>
      <c r="AZ349" s="17">
        <v>0.32229741507659099</v>
      </c>
      <c r="BA349" s="17">
        <v>0.183104747399495</v>
      </c>
      <c r="BB349" s="17"/>
      <c r="BC349" s="17">
        <v>0.39196161479282499</v>
      </c>
      <c r="BD349" s="17">
        <v>0.37056994971804802</v>
      </c>
      <c r="BE349" s="17" t="s">
        <v>101</v>
      </c>
      <c r="BF349" s="17">
        <v>0.38214408031070102</v>
      </c>
      <c r="BG349" s="17">
        <v>0.34449918585768402</v>
      </c>
      <c r="BH349" s="17">
        <v>0.31306417189241897</v>
      </c>
      <c r="BI349" s="17">
        <v>0.345963801645714</v>
      </c>
      <c r="BJ349" s="17"/>
      <c r="BK349" s="17">
        <v>0.344512736900984</v>
      </c>
      <c r="BL349" s="17">
        <v>0.407796721164912</v>
      </c>
      <c r="BM349" s="17">
        <v>0.39784902495200403</v>
      </c>
      <c r="BN349" s="17">
        <v>0.36526977423392798</v>
      </c>
      <c r="BO349" s="17">
        <v>0.34059616124995901</v>
      </c>
      <c r="BP349" s="17">
        <v>0.35084901181788902</v>
      </c>
      <c r="BQ349" s="17">
        <v>0.31051734709453799</v>
      </c>
      <c r="BR349" s="17">
        <v>0.30087649073115302</v>
      </c>
      <c r="BS349" s="17"/>
      <c r="BT349" s="17">
        <v>0.32420980377159297</v>
      </c>
      <c r="BU349" s="17">
        <v>0.49132260988975901</v>
      </c>
      <c r="BV349" s="17">
        <v>0.32316019572188698</v>
      </c>
      <c r="BW349" s="17"/>
      <c r="BX349" s="17">
        <v>0.29677203194173302</v>
      </c>
      <c r="BY349" s="17">
        <v>0.35973696951129103</v>
      </c>
      <c r="BZ349" s="17"/>
      <c r="CA349" s="17">
        <v>0.16200224509258401</v>
      </c>
      <c r="CB349" s="17">
        <v>0.26279476259212398</v>
      </c>
      <c r="CC349" s="17">
        <v>0.34354120255587201</v>
      </c>
      <c r="CD349" s="17">
        <v>0.34978742013688202</v>
      </c>
      <c r="CE349" s="17">
        <v>0.36663978239013301</v>
      </c>
    </row>
    <row r="350" spans="2:83" x14ac:dyDescent="0.35">
      <c r="B350" t="s">
        <v>176</v>
      </c>
      <c r="C350" s="17">
        <v>0.114306323956513</v>
      </c>
      <c r="D350" s="17">
        <v>0.107326734417618</v>
      </c>
      <c r="E350" s="17">
        <v>0.119068597218927</v>
      </c>
      <c r="F350" s="17"/>
      <c r="G350" s="17">
        <v>0.11242974632946801</v>
      </c>
      <c r="H350" s="17">
        <v>8.10949974978602E-2</v>
      </c>
      <c r="I350" s="17">
        <v>7.2230853320667907E-2</v>
      </c>
      <c r="J350" s="17">
        <v>0.11124884706235</v>
      </c>
      <c r="K350" s="17">
        <v>0.14057923335788</v>
      </c>
      <c r="L350" s="17">
        <v>0.16172429620221099</v>
      </c>
      <c r="M350" s="17"/>
      <c r="N350" s="17">
        <v>7.8402552200734096E-2</v>
      </c>
      <c r="O350" s="17">
        <v>0.115319585065797</v>
      </c>
      <c r="P350" s="17">
        <v>0.125891147274863</v>
      </c>
      <c r="Q350" s="17">
        <v>0.11973239157888201</v>
      </c>
      <c r="R350" s="17">
        <v>0.104287157707527</v>
      </c>
      <c r="S350" s="17">
        <v>0.10410980558289799</v>
      </c>
      <c r="T350" s="17">
        <v>0.163518862862642</v>
      </c>
      <c r="U350" s="17">
        <v>9.7924538293304803E-2</v>
      </c>
      <c r="V350" s="17">
        <v>0.112289513714476</v>
      </c>
      <c r="W350" s="17">
        <v>0.12966655215877601</v>
      </c>
      <c r="X350" s="17">
        <v>7.2888494025758199E-2</v>
      </c>
      <c r="Y350" s="17">
        <v>0.20605556450412801</v>
      </c>
      <c r="Z350" s="17"/>
      <c r="AA350" s="17">
        <v>0.13031811598045701</v>
      </c>
      <c r="AB350" s="17">
        <v>0.102028555764129</v>
      </c>
      <c r="AC350" s="17">
        <v>0.10600719751367201</v>
      </c>
      <c r="AD350" s="17">
        <v>0.118003620576053</v>
      </c>
      <c r="AE350" s="17"/>
      <c r="AF350" s="17">
        <v>6.54733929134272E-2</v>
      </c>
      <c r="AG350" s="17">
        <v>0.15509707691549801</v>
      </c>
      <c r="AH350" s="17">
        <v>0.110695475929367</v>
      </c>
      <c r="AI350" s="17">
        <v>0.110712527473991</v>
      </c>
      <c r="AJ350" s="17">
        <v>0.12606846262524801</v>
      </c>
      <c r="AK350" s="17">
        <v>9.0903247781299906E-2</v>
      </c>
      <c r="AL350" s="17"/>
      <c r="AM350" s="17">
        <v>0.12857492714289701</v>
      </c>
      <c r="AN350" s="17">
        <v>9.0873638790346503E-2</v>
      </c>
      <c r="AO350" s="17">
        <v>7.8226878174022102E-2</v>
      </c>
      <c r="AP350" s="17">
        <v>0.17436384443761199</v>
      </c>
      <c r="AQ350" s="17">
        <v>0.12579355310864401</v>
      </c>
      <c r="AR350" s="17"/>
      <c r="AS350" s="17">
        <v>0.13399217589606899</v>
      </c>
      <c r="AT350" s="17">
        <v>8.0829293874491198E-2</v>
      </c>
      <c r="AU350" s="17">
        <v>9.6157842319313305E-2</v>
      </c>
      <c r="AV350" s="17"/>
      <c r="AW350" s="17">
        <v>0.123968527900666</v>
      </c>
      <c r="AX350" s="17">
        <v>0.12954185112875999</v>
      </c>
      <c r="AY350" s="17">
        <v>0.11655339050932401</v>
      </c>
      <c r="AZ350" s="17">
        <v>6.9354584816047504E-2</v>
      </c>
      <c r="BA350" s="17">
        <v>5.9661832315863902E-2</v>
      </c>
      <c r="BB350" s="17"/>
      <c r="BC350" s="17">
        <v>0.13184515038240399</v>
      </c>
      <c r="BD350" s="17">
        <v>0.111234992085651</v>
      </c>
      <c r="BE350" s="17" t="s">
        <v>101</v>
      </c>
      <c r="BF350" s="17">
        <v>0.14530068450449601</v>
      </c>
      <c r="BG350" s="17">
        <v>6.8843218259487401E-2</v>
      </c>
      <c r="BH350" s="17">
        <v>8.4850620161547999E-2</v>
      </c>
      <c r="BI350" s="17">
        <v>0.116099660910012</v>
      </c>
      <c r="BJ350" s="17"/>
      <c r="BK350" s="17">
        <v>6.1482918110964402E-2</v>
      </c>
      <c r="BL350" s="17">
        <v>0.12739376685346801</v>
      </c>
      <c r="BM350" s="17">
        <v>9.9183208338207804E-2</v>
      </c>
      <c r="BN350" s="17">
        <v>0.126456400863767</v>
      </c>
      <c r="BO350" s="17">
        <v>0.143768027438651</v>
      </c>
      <c r="BP350" s="17">
        <v>9.5623978180345501E-2</v>
      </c>
      <c r="BQ350" s="17">
        <v>0.13291585375633599</v>
      </c>
      <c r="BR350" s="17">
        <v>0.114536293221702</v>
      </c>
      <c r="BS350" s="17"/>
      <c r="BT350" s="17">
        <v>7.7982802187407094E-2</v>
      </c>
      <c r="BU350" s="17">
        <v>0.14906094672512299</v>
      </c>
      <c r="BV350" s="17">
        <v>0.118476619892716</v>
      </c>
      <c r="BW350" s="17"/>
      <c r="BX350" s="17">
        <v>8.5096627063404998E-2</v>
      </c>
      <c r="BY350" s="17">
        <v>0.110307090950111</v>
      </c>
      <c r="BZ350" s="17"/>
      <c r="CA350" s="17">
        <v>0.10262461298419299</v>
      </c>
      <c r="CB350" s="17">
        <v>0.10898694548461201</v>
      </c>
      <c r="CC350" s="17">
        <v>8.4390437332805102E-2</v>
      </c>
      <c r="CD350" s="17">
        <v>9.9806219600808196E-2</v>
      </c>
      <c r="CE350" s="17">
        <v>0.10090592636253901</v>
      </c>
    </row>
    <row r="351" spans="2:83" x14ac:dyDescent="0.35">
      <c r="B351" t="s">
        <v>177</v>
      </c>
      <c r="C351" s="17">
        <v>2.3673698959773198E-2</v>
      </c>
      <c r="D351" s="17">
        <v>2.4174938987781301E-2</v>
      </c>
      <c r="E351" s="17">
        <v>2.3394862220693601E-2</v>
      </c>
      <c r="F351" s="17"/>
      <c r="G351" s="17">
        <v>3.1165963540287799E-2</v>
      </c>
      <c r="H351" s="17">
        <v>3.10520562155484E-2</v>
      </c>
      <c r="I351" s="17">
        <v>0</v>
      </c>
      <c r="J351" s="17">
        <v>2.26764152673543E-2</v>
      </c>
      <c r="K351" s="17">
        <v>4.1312774854485999E-2</v>
      </c>
      <c r="L351" s="17">
        <v>2.08709676599085E-2</v>
      </c>
      <c r="M351" s="17"/>
      <c r="N351" s="17">
        <v>2.3039689005225902E-2</v>
      </c>
      <c r="O351" s="17">
        <v>2.18607101365948E-2</v>
      </c>
      <c r="P351" s="17">
        <v>1.6962951275401501E-2</v>
      </c>
      <c r="Q351" s="17">
        <v>2.1213401889890699E-2</v>
      </c>
      <c r="R351" s="17">
        <v>3.3192232790370299E-2</v>
      </c>
      <c r="S351" s="17">
        <v>3.0346127555432999E-2</v>
      </c>
      <c r="T351" s="17">
        <v>2.5455951578471001E-2</v>
      </c>
      <c r="U351" s="17">
        <v>4.0646694359975699E-2</v>
      </c>
      <c r="V351" s="17">
        <v>3.0798969712274402E-2</v>
      </c>
      <c r="W351" s="17">
        <v>1.4542468825831101E-2</v>
      </c>
      <c r="X351" s="17">
        <v>1.8557498540367E-2</v>
      </c>
      <c r="Y351" s="17">
        <v>0</v>
      </c>
      <c r="Z351" s="17"/>
      <c r="AA351" s="17">
        <v>1.6751507460960501E-2</v>
      </c>
      <c r="AB351" s="17">
        <v>2.0996034441031101E-2</v>
      </c>
      <c r="AC351" s="17">
        <v>2.2332967796081502E-2</v>
      </c>
      <c r="AD351" s="17">
        <v>3.3391602188420001E-2</v>
      </c>
      <c r="AE351" s="17"/>
      <c r="AF351" s="17">
        <v>3.45154109801558E-2</v>
      </c>
      <c r="AG351" s="17">
        <v>2.5441733013292198E-2</v>
      </c>
      <c r="AH351" s="17">
        <v>1.40985169224126E-2</v>
      </c>
      <c r="AI351" s="17">
        <v>2.30460463567887E-2</v>
      </c>
      <c r="AJ351" s="17">
        <v>1.07448479497389E-2</v>
      </c>
      <c r="AK351" s="17">
        <v>2.6266468511493501E-2</v>
      </c>
      <c r="AL351" s="17"/>
      <c r="AM351" s="17">
        <v>2.9644271413001199E-2</v>
      </c>
      <c r="AN351" s="17">
        <v>1.68757573576888E-2</v>
      </c>
      <c r="AO351" s="17">
        <v>0</v>
      </c>
      <c r="AP351" s="17">
        <v>0</v>
      </c>
      <c r="AQ351" s="17">
        <v>3.2948950297796202E-2</v>
      </c>
      <c r="AR351" s="17"/>
      <c r="AS351" s="17">
        <v>2.0215054496783701E-2</v>
      </c>
      <c r="AT351" s="17">
        <v>2.1606625805105702E-2</v>
      </c>
      <c r="AU351" s="17">
        <v>0</v>
      </c>
      <c r="AV351" s="17"/>
      <c r="AW351" s="17">
        <v>2.1554776571887101E-2</v>
      </c>
      <c r="AX351" s="17">
        <v>2.4582763239994702E-2</v>
      </c>
      <c r="AY351" s="17">
        <v>1.90594216590763E-2</v>
      </c>
      <c r="AZ351" s="17">
        <v>3.2784508060200897E-2</v>
      </c>
      <c r="BA351" s="17">
        <v>0</v>
      </c>
      <c r="BB351" s="17"/>
      <c r="BC351" s="17">
        <v>2.6021188412922301E-2</v>
      </c>
      <c r="BD351" s="17">
        <v>1.55506291245191E-2</v>
      </c>
      <c r="BE351" s="17" t="s">
        <v>101</v>
      </c>
      <c r="BF351" s="17">
        <v>2.3725161367616699E-2</v>
      </c>
      <c r="BG351" s="17">
        <v>2.3907671752368301E-2</v>
      </c>
      <c r="BH351" s="17">
        <v>2.95491066818011E-2</v>
      </c>
      <c r="BI351" s="17">
        <v>3.1911879529375402E-2</v>
      </c>
      <c r="BJ351" s="17"/>
      <c r="BK351" s="17">
        <v>7.2880035902399398E-3</v>
      </c>
      <c r="BL351" s="17">
        <v>3.5617586536367797E-2</v>
      </c>
      <c r="BM351" s="17">
        <v>1.7469939783077901E-2</v>
      </c>
      <c r="BN351" s="17">
        <v>1.89814536055504E-2</v>
      </c>
      <c r="BO351" s="17">
        <v>8.6087678911410202E-3</v>
      </c>
      <c r="BP351" s="17">
        <v>2.0079021678066099E-2</v>
      </c>
      <c r="BQ351" s="17">
        <v>0.103726788713629</v>
      </c>
      <c r="BR351" s="17">
        <v>1.45043652321796E-2</v>
      </c>
      <c r="BS351" s="17"/>
      <c r="BT351" s="17">
        <v>1.36788796271822E-2</v>
      </c>
      <c r="BU351" s="17">
        <v>1.70445868201217E-2</v>
      </c>
      <c r="BV351" s="17">
        <v>3.5606434634000199E-2</v>
      </c>
      <c r="BW351" s="17"/>
      <c r="BX351" s="17">
        <v>2.25741633782181E-2</v>
      </c>
      <c r="BY351" s="17">
        <v>1.9770383202285101E-2</v>
      </c>
      <c r="BZ351" s="17"/>
      <c r="CA351" s="17">
        <v>9.4494263791709398E-3</v>
      </c>
      <c r="CB351" s="17">
        <v>7.5280824835944997E-3</v>
      </c>
      <c r="CC351" s="17">
        <v>2.0807654374301699E-2</v>
      </c>
      <c r="CD351" s="17">
        <v>1.4502221729210301E-2</v>
      </c>
      <c r="CE351" s="17">
        <v>5.1805694237412103E-2</v>
      </c>
    </row>
    <row r="352" spans="2:83" x14ac:dyDescent="0.35">
      <c r="B352" t="s">
        <v>113</v>
      </c>
      <c r="C352" s="17">
        <v>6.6781214988726301E-2</v>
      </c>
      <c r="D352" s="17">
        <v>5.6416724300017998E-2</v>
      </c>
      <c r="E352" s="17">
        <v>7.5617931752954406E-2</v>
      </c>
      <c r="F352" s="17"/>
      <c r="G352" s="17">
        <v>5.0049096882501601E-2</v>
      </c>
      <c r="H352" s="17">
        <v>7.1793554310320903E-2</v>
      </c>
      <c r="I352" s="17">
        <v>6.2600200779021606E-2</v>
      </c>
      <c r="J352" s="17">
        <v>7.9436586794186401E-2</v>
      </c>
      <c r="K352" s="17">
        <v>7.7110863251994094E-2</v>
      </c>
      <c r="L352" s="17">
        <v>6.0097802317117602E-2</v>
      </c>
      <c r="M352" s="17"/>
      <c r="N352" s="17">
        <v>6.2376907757339999E-2</v>
      </c>
      <c r="O352" s="17">
        <v>4.7955867880685898E-2</v>
      </c>
      <c r="P352" s="17">
        <v>6.7280477115363294E-2</v>
      </c>
      <c r="Q352" s="17">
        <v>6.1482321049503498E-2</v>
      </c>
      <c r="R352" s="17">
        <v>7.4941321235503705E-2</v>
      </c>
      <c r="S352" s="17">
        <v>7.0461315185139706E-2</v>
      </c>
      <c r="T352" s="17">
        <v>6.9617164872369297E-2</v>
      </c>
      <c r="U352" s="17">
        <v>4.4064887759517599E-2</v>
      </c>
      <c r="V352" s="17">
        <v>8.45566288383931E-2</v>
      </c>
      <c r="W352" s="17">
        <v>6.1298549765534401E-2</v>
      </c>
      <c r="X352" s="17">
        <v>8.5338111849146706E-2</v>
      </c>
      <c r="Y352" s="17">
        <v>9.6559042926782898E-2</v>
      </c>
      <c r="Z352" s="17"/>
      <c r="AA352" s="17">
        <v>5.44710146551972E-2</v>
      </c>
      <c r="AB352" s="17">
        <v>7.8321759434750504E-2</v>
      </c>
      <c r="AC352" s="17">
        <v>5.5419801204946398E-2</v>
      </c>
      <c r="AD352" s="17">
        <v>7.8607577802140005E-2</v>
      </c>
      <c r="AE352" s="17"/>
      <c r="AF352" s="17">
        <v>3.9641402126671901E-2</v>
      </c>
      <c r="AG352" s="17">
        <v>7.0518745056039694E-2</v>
      </c>
      <c r="AH352" s="17">
        <v>7.2438996358448707E-2</v>
      </c>
      <c r="AI352" s="17">
        <v>8.5208372175578306E-2</v>
      </c>
      <c r="AJ352" s="17">
        <v>7.7117475002499505E-2</v>
      </c>
      <c r="AK352" s="17">
        <v>5.5564401819718799E-2</v>
      </c>
      <c r="AL352" s="17"/>
      <c r="AM352" s="17">
        <v>5.3934409362121197E-2</v>
      </c>
      <c r="AN352" s="17">
        <v>5.6185179594514002E-2</v>
      </c>
      <c r="AO352" s="17">
        <v>5.49210135777988E-2</v>
      </c>
      <c r="AP352" s="17">
        <v>0.13830561622075899</v>
      </c>
      <c r="AQ352" s="17">
        <v>0.12694127002481101</v>
      </c>
      <c r="AR352" s="17"/>
      <c r="AS352" s="17">
        <v>4.2675737369891803E-2</v>
      </c>
      <c r="AT352" s="17">
        <v>5.6011194395249701E-2</v>
      </c>
      <c r="AU352" s="17">
        <v>4.9423966456122098E-2</v>
      </c>
      <c r="AV352" s="17"/>
      <c r="AW352" s="17">
        <v>8.7047384016343599E-2</v>
      </c>
      <c r="AX352" s="17">
        <v>7.3235938145669394E-2</v>
      </c>
      <c r="AY352" s="17">
        <v>5.3047610987997998E-2</v>
      </c>
      <c r="AZ352" s="17">
        <v>3.13345831411668E-2</v>
      </c>
      <c r="BA352" s="17">
        <v>2.5789913463666801E-2</v>
      </c>
      <c r="BB352" s="17"/>
      <c r="BC352" s="17">
        <v>6.2741438366294894E-2</v>
      </c>
      <c r="BD352" s="17">
        <v>5.8764302249883098E-2</v>
      </c>
      <c r="BE352" s="17" t="s">
        <v>101</v>
      </c>
      <c r="BF352" s="17">
        <v>7.8965892542467594E-2</v>
      </c>
      <c r="BG352" s="17">
        <v>9.8588164675451506E-2</v>
      </c>
      <c r="BH352" s="17">
        <v>6.2204321991217899E-2</v>
      </c>
      <c r="BI352" s="17">
        <v>5.2925376602023698E-2</v>
      </c>
      <c r="BJ352" s="17"/>
      <c r="BK352" s="17">
        <v>8.0170204287390801E-2</v>
      </c>
      <c r="BL352" s="17">
        <v>6.5480716163757294E-2</v>
      </c>
      <c r="BM352" s="17">
        <v>8.4587042652470398E-2</v>
      </c>
      <c r="BN352" s="17">
        <v>7.4372783263801298E-2</v>
      </c>
      <c r="BO352" s="17">
        <v>6.1476005830120597E-2</v>
      </c>
      <c r="BP352" s="17">
        <v>3.5641410017628501E-2</v>
      </c>
      <c r="BQ352" s="17">
        <v>4.02709284671793E-2</v>
      </c>
      <c r="BR352" s="17">
        <v>9.3765717756553908E-3</v>
      </c>
      <c r="BS352" s="17"/>
      <c r="BT352" s="17">
        <v>4.9260522586112597E-2</v>
      </c>
      <c r="BU352" s="17">
        <v>6.8206946637779903E-2</v>
      </c>
      <c r="BV352" s="17">
        <v>7.9498344232529897E-2</v>
      </c>
      <c r="BW352" s="17"/>
      <c r="BX352" s="17">
        <v>3.7056489196803301E-2</v>
      </c>
      <c r="BY352" s="17">
        <v>6.7061225972065805E-2</v>
      </c>
      <c r="BZ352" s="17"/>
      <c r="CA352" s="17">
        <v>0</v>
      </c>
      <c r="CB352" s="17">
        <v>4.5400187931105597E-2</v>
      </c>
      <c r="CC352" s="17">
        <v>8.0060639171897E-2</v>
      </c>
      <c r="CD352" s="17">
        <v>2.8990304123386299E-2</v>
      </c>
      <c r="CE352" s="17">
        <v>5.7097139482070201E-2</v>
      </c>
    </row>
    <row r="353" spans="2:83" x14ac:dyDescent="0.35">
      <c r="B353" t="s">
        <v>178</v>
      </c>
      <c r="C353" s="17">
        <v>0.42625696585368</v>
      </c>
      <c r="D353" s="17">
        <v>0.44607708119710099</v>
      </c>
      <c r="E353" s="17">
        <v>0.409830214799564</v>
      </c>
      <c r="F353" s="17"/>
      <c r="G353" s="17">
        <v>0.51162058127040699</v>
      </c>
      <c r="H353" s="17">
        <v>0.56338862010236201</v>
      </c>
      <c r="I353" s="17">
        <v>0.53348675423892</v>
      </c>
      <c r="J353" s="17">
        <v>0.40915018687763999</v>
      </c>
      <c r="K353" s="17">
        <v>0.31262555882330001</v>
      </c>
      <c r="L353" s="17">
        <v>0.26014229187959698</v>
      </c>
      <c r="M353" s="17"/>
      <c r="N353" s="17">
        <v>0.597362078878651</v>
      </c>
      <c r="O353" s="17">
        <v>0.404445460804082</v>
      </c>
      <c r="P353" s="17">
        <v>0.43200347841249298</v>
      </c>
      <c r="Q353" s="17">
        <v>0.40523973714049799</v>
      </c>
      <c r="R353" s="17">
        <v>0.38758467377797701</v>
      </c>
      <c r="S353" s="17">
        <v>0.4186042498857</v>
      </c>
      <c r="T353" s="17">
        <v>0.36867042359381402</v>
      </c>
      <c r="U353" s="17">
        <v>0.43154442922379799</v>
      </c>
      <c r="V353" s="17">
        <v>0.42249688888584502</v>
      </c>
      <c r="W353" s="17">
        <v>0.32107438473715799</v>
      </c>
      <c r="X353" s="17">
        <v>0.43526772858461299</v>
      </c>
      <c r="Y353" s="17">
        <v>0.34277347085750198</v>
      </c>
      <c r="Z353" s="17"/>
      <c r="AA353" s="17">
        <v>0.47350662888776701</v>
      </c>
      <c r="AB353" s="17">
        <v>0.43799123695198999</v>
      </c>
      <c r="AC353" s="17">
        <v>0.44090712517384301</v>
      </c>
      <c r="AD353" s="17">
        <v>0.35163053778489001</v>
      </c>
      <c r="AE353" s="17"/>
      <c r="AF353" s="17">
        <v>0.58976025731542903</v>
      </c>
      <c r="AG353" s="17">
        <v>0.381219958665519</v>
      </c>
      <c r="AH353" s="17">
        <v>0.42944020422925899</v>
      </c>
      <c r="AI353" s="17">
        <v>0.37208001604346502</v>
      </c>
      <c r="AJ353" s="17">
        <v>0.327307232025977</v>
      </c>
      <c r="AK353" s="17">
        <v>0.384372710577984</v>
      </c>
      <c r="AL353" s="17"/>
      <c r="AM353" s="17">
        <v>0.374955566412707</v>
      </c>
      <c r="AN353" s="17">
        <v>0.51782066709743102</v>
      </c>
      <c r="AO353" s="17">
        <v>0.46887021645405602</v>
      </c>
      <c r="AP353" s="17">
        <v>0.47031596762241101</v>
      </c>
      <c r="AQ353" s="17">
        <v>0.30854380598912601</v>
      </c>
      <c r="AR353" s="17"/>
      <c r="AS353" s="17">
        <v>0.38458389782865798</v>
      </c>
      <c r="AT353" s="17">
        <v>0.51194772376641695</v>
      </c>
      <c r="AU353" s="17">
        <v>0.53229612063995302</v>
      </c>
      <c r="AV353" s="17"/>
      <c r="AW353" s="17">
        <v>0.33088760054913002</v>
      </c>
      <c r="AX353" s="17">
        <v>0.42212650727997902</v>
      </c>
      <c r="AY353" s="17">
        <v>0.47484621924950399</v>
      </c>
      <c r="AZ353" s="17">
        <v>0.54422890890599396</v>
      </c>
      <c r="BA353" s="17">
        <v>0.73144350682097503</v>
      </c>
      <c r="BB353" s="17"/>
      <c r="BC353" s="17">
        <v>0.38743060804555501</v>
      </c>
      <c r="BD353" s="17">
        <v>0.44388012682189898</v>
      </c>
      <c r="BE353" s="17" t="s">
        <v>101</v>
      </c>
      <c r="BF353" s="17">
        <v>0.36986418127471898</v>
      </c>
      <c r="BG353" s="17">
        <v>0.46416175945500898</v>
      </c>
      <c r="BH353" s="17">
        <v>0.51033177927301399</v>
      </c>
      <c r="BI353" s="17">
        <v>0.45309928131287502</v>
      </c>
      <c r="BJ353" s="17"/>
      <c r="BK353" s="17">
        <v>0.50654613711042096</v>
      </c>
      <c r="BL353" s="17">
        <v>0.36371120928149497</v>
      </c>
      <c r="BM353" s="17">
        <v>0.40091078427423998</v>
      </c>
      <c r="BN353" s="17">
        <v>0.41491958803295298</v>
      </c>
      <c r="BO353" s="17">
        <v>0.44555103759012898</v>
      </c>
      <c r="BP353" s="17">
        <v>0.497806578306071</v>
      </c>
      <c r="BQ353" s="17">
        <v>0.41256908196831799</v>
      </c>
      <c r="BR353" s="17">
        <v>0.56070627903931003</v>
      </c>
      <c r="BS353" s="17"/>
      <c r="BT353" s="17">
        <v>0.53486799182770495</v>
      </c>
      <c r="BU353" s="17">
        <v>0.27436490992721602</v>
      </c>
      <c r="BV353" s="17">
        <v>0.44325840551886703</v>
      </c>
      <c r="BW353" s="17"/>
      <c r="BX353" s="17">
        <v>0.55850068841984002</v>
      </c>
      <c r="BY353" s="17">
        <v>0.44312433036424698</v>
      </c>
      <c r="BZ353" s="17"/>
      <c r="CA353" s="17">
        <v>0.725923715544052</v>
      </c>
      <c r="CB353" s="17">
        <v>0.57529002150856401</v>
      </c>
      <c r="CC353" s="17">
        <v>0.47120006656512398</v>
      </c>
      <c r="CD353" s="17">
        <v>0.50691383440971305</v>
      </c>
      <c r="CE353" s="17">
        <v>0.42355145752784501</v>
      </c>
    </row>
    <row r="354" spans="2:83" x14ac:dyDescent="0.35">
      <c r="B354" t="s">
        <v>179</v>
      </c>
      <c r="C354" s="17">
        <v>0.137980022916287</v>
      </c>
      <c r="D354" s="17">
        <v>0.13150167340539901</v>
      </c>
      <c r="E354" s="17">
        <v>0.14246345943962099</v>
      </c>
      <c r="F354" s="17"/>
      <c r="G354" s="17">
        <v>0.14359570986975501</v>
      </c>
      <c r="H354" s="17">
        <v>0.112147053713409</v>
      </c>
      <c r="I354" s="17">
        <v>7.2230853320667907E-2</v>
      </c>
      <c r="J354" s="17">
        <v>0.133925262329704</v>
      </c>
      <c r="K354" s="17">
        <v>0.18189200821236601</v>
      </c>
      <c r="L354" s="17">
        <v>0.18259526386211899</v>
      </c>
      <c r="M354" s="17"/>
      <c r="N354" s="17">
        <v>0.10144224120596</v>
      </c>
      <c r="O354" s="17">
        <v>0.137180295202392</v>
      </c>
      <c r="P354" s="17">
        <v>0.14285409855026401</v>
      </c>
      <c r="Q354" s="17">
        <v>0.14094579346877201</v>
      </c>
      <c r="R354" s="17">
        <v>0.13747939049789701</v>
      </c>
      <c r="S354" s="17">
        <v>0.13445593313833101</v>
      </c>
      <c r="T354" s="17">
        <v>0.188974814441113</v>
      </c>
      <c r="U354" s="17">
        <v>0.13857123265328</v>
      </c>
      <c r="V354" s="17">
        <v>0.14308848342675001</v>
      </c>
      <c r="W354" s="17">
        <v>0.144209020984607</v>
      </c>
      <c r="X354" s="17">
        <v>9.1445992566125206E-2</v>
      </c>
      <c r="Y354" s="17">
        <v>0.20605556450412801</v>
      </c>
      <c r="Z354" s="17"/>
      <c r="AA354" s="17">
        <v>0.147069623441418</v>
      </c>
      <c r="AB354" s="17">
        <v>0.12302459020516</v>
      </c>
      <c r="AC354" s="17">
        <v>0.12834016530975401</v>
      </c>
      <c r="AD354" s="17">
        <v>0.15139522276447301</v>
      </c>
      <c r="AE354" s="17"/>
      <c r="AF354" s="17">
        <v>9.9988803893583E-2</v>
      </c>
      <c r="AG354" s="17">
        <v>0.18053880992879001</v>
      </c>
      <c r="AH354" s="17">
        <v>0.12479399285178</v>
      </c>
      <c r="AI354" s="17">
        <v>0.13375857383077999</v>
      </c>
      <c r="AJ354" s="17">
        <v>0.136813310574987</v>
      </c>
      <c r="AK354" s="17">
        <v>0.11716971629279301</v>
      </c>
      <c r="AL354" s="17"/>
      <c r="AM354" s="17">
        <v>0.158219198555898</v>
      </c>
      <c r="AN354" s="17">
        <v>0.107749396148035</v>
      </c>
      <c r="AO354" s="17">
        <v>7.8226878174022102E-2</v>
      </c>
      <c r="AP354" s="17">
        <v>0.17436384443761199</v>
      </c>
      <c r="AQ354" s="17">
        <v>0.15874250340644</v>
      </c>
      <c r="AR354" s="17"/>
      <c r="AS354" s="17">
        <v>0.154207230392853</v>
      </c>
      <c r="AT354" s="17">
        <v>0.102435919679597</v>
      </c>
      <c r="AU354" s="17">
        <v>9.6157842319313305E-2</v>
      </c>
      <c r="AV354" s="17"/>
      <c r="AW354" s="17">
        <v>0.14552330447255299</v>
      </c>
      <c r="AX354" s="17">
        <v>0.15412461436875499</v>
      </c>
      <c r="AY354" s="17">
        <v>0.13561281216839999</v>
      </c>
      <c r="AZ354" s="17">
        <v>0.10213909287624801</v>
      </c>
      <c r="BA354" s="17">
        <v>5.9661832315863902E-2</v>
      </c>
      <c r="BB354" s="17"/>
      <c r="BC354" s="17">
        <v>0.15786633879532599</v>
      </c>
      <c r="BD354" s="17">
        <v>0.12678562121017001</v>
      </c>
      <c r="BE354" s="17" t="s">
        <v>101</v>
      </c>
      <c r="BF354" s="17">
        <v>0.169025845872112</v>
      </c>
      <c r="BG354" s="17">
        <v>9.2750890011855699E-2</v>
      </c>
      <c r="BH354" s="17">
        <v>0.11439972684334899</v>
      </c>
      <c r="BI354" s="17">
        <v>0.148011540439388</v>
      </c>
      <c r="BJ354" s="17"/>
      <c r="BK354" s="17">
        <v>6.8770921701204399E-2</v>
      </c>
      <c r="BL354" s="17">
        <v>0.16301135338983599</v>
      </c>
      <c r="BM354" s="17">
        <v>0.11665314812128599</v>
      </c>
      <c r="BN354" s="17">
        <v>0.14543785446931701</v>
      </c>
      <c r="BO354" s="17">
        <v>0.15237679532979201</v>
      </c>
      <c r="BP354" s="17">
        <v>0.115702999858412</v>
      </c>
      <c r="BQ354" s="17">
        <v>0.236642642469965</v>
      </c>
      <c r="BR354" s="17">
        <v>0.12904065845388099</v>
      </c>
      <c r="BS354" s="17"/>
      <c r="BT354" s="17">
        <v>9.1661681814589294E-2</v>
      </c>
      <c r="BU354" s="17">
        <v>0.16610553354524499</v>
      </c>
      <c r="BV354" s="17">
        <v>0.154083054526716</v>
      </c>
      <c r="BW354" s="17"/>
      <c r="BX354" s="17">
        <v>0.107670790441623</v>
      </c>
      <c r="BY354" s="17">
        <v>0.13007747415239601</v>
      </c>
      <c r="BZ354" s="17"/>
      <c r="CA354" s="17">
        <v>0.11207403936336401</v>
      </c>
      <c r="CB354" s="17">
        <v>0.11651502796820699</v>
      </c>
      <c r="CC354" s="17">
        <v>0.10519809170710701</v>
      </c>
      <c r="CD354" s="17">
        <v>0.114308441330018</v>
      </c>
      <c r="CE354" s="17">
        <v>0.152711620599952</v>
      </c>
    </row>
    <row r="355" spans="2:83" x14ac:dyDescent="0.35">
      <c r="B355" t="s">
        <v>140</v>
      </c>
      <c r="C355" s="17">
        <v>0.28827694293739398</v>
      </c>
      <c r="D355" s="17">
        <v>0.31457540779170201</v>
      </c>
      <c r="E355" s="17">
        <v>0.26736675535994298</v>
      </c>
      <c r="F355" s="17"/>
      <c r="G355" s="17">
        <v>0.36802487140065199</v>
      </c>
      <c r="H355" s="17">
        <v>0.45124156638895402</v>
      </c>
      <c r="I355" s="17">
        <v>0.46125590091825203</v>
      </c>
      <c r="J355" s="17">
        <v>0.27522492454793501</v>
      </c>
      <c r="K355" s="17">
        <v>0.130733550610934</v>
      </c>
      <c r="L355" s="17">
        <v>7.7547028017478106E-2</v>
      </c>
      <c r="M355" s="17"/>
      <c r="N355" s="17">
        <v>0.49591983767269099</v>
      </c>
      <c r="O355" s="17">
        <v>0.267265165601691</v>
      </c>
      <c r="P355" s="17">
        <v>0.289149379862228</v>
      </c>
      <c r="Q355" s="17">
        <v>0.26429394367172598</v>
      </c>
      <c r="R355" s="17">
        <v>0.25010528328008003</v>
      </c>
      <c r="S355" s="17">
        <v>0.28414831674736901</v>
      </c>
      <c r="T355" s="17">
        <v>0.179695609152701</v>
      </c>
      <c r="U355" s="17">
        <v>0.29297319657051801</v>
      </c>
      <c r="V355" s="17">
        <v>0.27940840545909501</v>
      </c>
      <c r="W355" s="17">
        <v>0.17686536375255099</v>
      </c>
      <c r="X355" s="17">
        <v>0.34382173601848798</v>
      </c>
      <c r="Y355" s="17">
        <v>0.136717906353374</v>
      </c>
      <c r="Z355" s="17"/>
      <c r="AA355" s="17">
        <v>0.32643700544634902</v>
      </c>
      <c r="AB355" s="17">
        <v>0.314966646746831</v>
      </c>
      <c r="AC355" s="17">
        <v>0.312566959864089</v>
      </c>
      <c r="AD355" s="17">
        <v>0.200235315020416</v>
      </c>
      <c r="AE355" s="17"/>
      <c r="AF355" s="17">
        <v>0.48977145342184603</v>
      </c>
      <c r="AG355" s="17">
        <v>0.20068114873672899</v>
      </c>
      <c r="AH355" s="17">
        <v>0.30464621137747899</v>
      </c>
      <c r="AI355" s="17">
        <v>0.238321442212685</v>
      </c>
      <c r="AJ355" s="17">
        <v>0.19049392145099001</v>
      </c>
      <c r="AK355" s="17">
        <v>0.26720299428519101</v>
      </c>
      <c r="AL355" s="17"/>
      <c r="AM355" s="17">
        <v>0.216736367856809</v>
      </c>
      <c r="AN355" s="17">
        <v>0.41007127094939499</v>
      </c>
      <c r="AO355" s="17">
        <v>0.390643338280034</v>
      </c>
      <c r="AP355" s="17">
        <v>0.29595212318480002</v>
      </c>
      <c r="AQ355" s="17">
        <v>0.14980130258268601</v>
      </c>
      <c r="AR355" s="17"/>
      <c r="AS355" s="17">
        <v>0.23037666743580601</v>
      </c>
      <c r="AT355" s="17">
        <v>0.40951180408681997</v>
      </c>
      <c r="AU355" s="17">
        <v>0.43613827832063901</v>
      </c>
      <c r="AV355" s="17"/>
      <c r="AW355" s="17">
        <v>0.18536429607657801</v>
      </c>
      <c r="AX355" s="17">
        <v>0.268001892911224</v>
      </c>
      <c r="AY355" s="17">
        <v>0.339233407081104</v>
      </c>
      <c r="AZ355" s="17">
        <v>0.44208981602974601</v>
      </c>
      <c r="BA355" s="17">
        <v>0.67178167450511095</v>
      </c>
      <c r="BB355" s="17"/>
      <c r="BC355" s="17">
        <v>0.22956426925022899</v>
      </c>
      <c r="BD355" s="17">
        <v>0.31709450561172903</v>
      </c>
      <c r="BE355" s="17" t="s">
        <v>101</v>
      </c>
      <c r="BF355" s="17">
        <v>0.20083833540260701</v>
      </c>
      <c r="BG355" s="17">
        <v>0.37141086944315299</v>
      </c>
      <c r="BH355" s="17">
        <v>0.39593205242966401</v>
      </c>
      <c r="BI355" s="17">
        <v>0.305087740873487</v>
      </c>
      <c r="BJ355" s="17"/>
      <c r="BK355" s="17">
        <v>0.43777521540921599</v>
      </c>
      <c r="BL355" s="17">
        <v>0.20069985589165901</v>
      </c>
      <c r="BM355" s="17">
        <v>0.28425763615295402</v>
      </c>
      <c r="BN355" s="17">
        <v>0.26948173356363597</v>
      </c>
      <c r="BO355" s="17">
        <v>0.293174242260337</v>
      </c>
      <c r="BP355" s="17">
        <v>0.38210357844765902</v>
      </c>
      <c r="BQ355" s="17">
        <v>0.17592643949835299</v>
      </c>
      <c r="BR355" s="17">
        <v>0.43166562058542901</v>
      </c>
      <c r="BS355" s="17"/>
      <c r="BT355" s="17">
        <v>0.443206310013116</v>
      </c>
      <c r="BU355" s="17">
        <v>0.108259376381972</v>
      </c>
      <c r="BV355" s="17">
        <v>0.28917535099215103</v>
      </c>
      <c r="BW355" s="17"/>
      <c r="BX355" s="17">
        <v>0.45082989797821699</v>
      </c>
      <c r="BY355" s="17">
        <v>0.31304685621185102</v>
      </c>
      <c r="BZ355" s="17"/>
      <c r="CA355" s="17">
        <v>0.61384967618068897</v>
      </c>
      <c r="CB355" s="17">
        <v>0.458774993540357</v>
      </c>
      <c r="CC355" s="17">
        <v>0.366001974858018</v>
      </c>
      <c r="CD355" s="17">
        <v>0.392605393079695</v>
      </c>
      <c r="CE355" s="17">
        <v>0.27083983692789299</v>
      </c>
    </row>
    <row r="356" spans="2:83" x14ac:dyDescent="0.35">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row>
    <row r="357" spans="2:83" x14ac:dyDescent="0.35">
      <c r="B357" s="6" t="s">
        <v>246</v>
      </c>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row>
    <row r="358" spans="2:83" x14ac:dyDescent="0.35">
      <c r="B358" s="24" t="s">
        <v>103</v>
      </c>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row>
    <row r="359" spans="2:83" x14ac:dyDescent="0.35">
      <c r="B359" t="s">
        <v>173</v>
      </c>
      <c r="C359" s="17">
        <v>0.39202949231168899</v>
      </c>
      <c r="D359" s="17">
        <v>0.39292150515680702</v>
      </c>
      <c r="E359" s="17">
        <v>0.39003312776660798</v>
      </c>
      <c r="F359" s="17"/>
      <c r="G359" s="17">
        <v>0.33812563727531703</v>
      </c>
      <c r="H359" s="17">
        <v>0.373936934109455</v>
      </c>
      <c r="I359" s="17">
        <v>0.34543706945700398</v>
      </c>
      <c r="J359" s="17">
        <v>0.37629617586064501</v>
      </c>
      <c r="K359" s="17">
        <v>0.41779247636936601</v>
      </c>
      <c r="L359" s="17">
        <v>0.47604442591476798</v>
      </c>
      <c r="M359" s="17"/>
      <c r="N359" s="17">
        <v>0.36947769571163702</v>
      </c>
      <c r="O359" s="17">
        <v>0.426783175468466</v>
      </c>
      <c r="P359" s="17">
        <v>0.418058244476125</v>
      </c>
      <c r="Q359" s="17">
        <v>0.46514537144406898</v>
      </c>
      <c r="R359" s="17">
        <v>0.41390317740256999</v>
      </c>
      <c r="S359" s="17">
        <v>0.27165877894308799</v>
      </c>
      <c r="T359" s="17">
        <v>0.45173376355091899</v>
      </c>
      <c r="U359" s="17">
        <v>0.42881014339193402</v>
      </c>
      <c r="V359" s="17">
        <v>0.33961947650150798</v>
      </c>
      <c r="W359" s="17">
        <v>0.38838106475671602</v>
      </c>
      <c r="X359" s="17">
        <v>0.36272027209528301</v>
      </c>
      <c r="Y359" s="17">
        <v>0.41167593676113501</v>
      </c>
      <c r="Z359" s="17"/>
      <c r="AA359" s="17">
        <v>0.39694212408371998</v>
      </c>
      <c r="AB359" s="17">
        <v>0.40187903163546901</v>
      </c>
      <c r="AC359" s="17">
        <v>0.34671011254356798</v>
      </c>
      <c r="AD359" s="17">
        <v>0.41541825421710599</v>
      </c>
      <c r="AE359" s="17"/>
      <c r="AF359" s="17">
        <v>0.38101750990045902</v>
      </c>
      <c r="AG359" s="17">
        <v>0.401774839694783</v>
      </c>
      <c r="AH359" s="17">
        <v>0.36310588359950202</v>
      </c>
      <c r="AI359" s="17">
        <v>0.35689594266107999</v>
      </c>
      <c r="AJ359" s="17">
        <v>0.43861619117110801</v>
      </c>
      <c r="AK359" s="17">
        <v>0.48462778538802598</v>
      </c>
      <c r="AL359" s="17"/>
      <c r="AM359" s="17">
        <v>0.43540153186797198</v>
      </c>
      <c r="AN359" s="17">
        <v>0.371674951101363</v>
      </c>
      <c r="AO359" s="17">
        <v>0.41714200264078699</v>
      </c>
      <c r="AP359" s="17">
        <v>0.46364415506381002</v>
      </c>
      <c r="AQ359" s="17">
        <v>0.30466790803492499</v>
      </c>
      <c r="AR359" s="17"/>
      <c r="AS359" s="17">
        <v>0.42334853548210499</v>
      </c>
      <c r="AT359" s="17">
        <v>0.362557090270061</v>
      </c>
      <c r="AU359" s="17">
        <v>0.33252102339610401</v>
      </c>
      <c r="AV359" s="17"/>
      <c r="AW359" s="17">
        <v>0.39833421334444902</v>
      </c>
      <c r="AX359" s="17">
        <v>0.41013187290328001</v>
      </c>
      <c r="AY359" s="17">
        <v>0.38317532121495701</v>
      </c>
      <c r="AZ359" s="17">
        <v>0.33930385225251303</v>
      </c>
      <c r="BA359" s="17">
        <v>0.45201029597263298</v>
      </c>
      <c r="BB359" s="17"/>
      <c r="BC359" s="17">
        <v>0.449142092813685</v>
      </c>
      <c r="BD359" s="17">
        <v>0.35414932683406702</v>
      </c>
      <c r="BE359" s="17" t="s">
        <v>101</v>
      </c>
      <c r="BF359" s="17">
        <v>0.36045183557548299</v>
      </c>
      <c r="BG359" s="17">
        <v>0.32411383166597801</v>
      </c>
      <c r="BH359" s="17">
        <v>0.35003895348595798</v>
      </c>
      <c r="BI359" s="17">
        <v>0.36037773225429098</v>
      </c>
      <c r="BJ359" s="17"/>
      <c r="BK359" s="17">
        <v>0.42322794904458699</v>
      </c>
      <c r="BL359" s="17">
        <v>0.39860762040056602</v>
      </c>
      <c r="BM359" s="17">
        <v>0.34974187567023401</v>
      </c>
      <c r="BN359" s="17">
        <v>0.40574709127545899</v>
      </c>
      <c r="BO359" s="17">
        <v>0.38174935221795098</v>
      </c>
      <c r="BP359" s="17">
        <v>0.45442101994936301</v>
      </c>
      <c r="BQ359" s="17">
        <v>0.42931791994157897</v>
      </c>
      <c r="BR359" s="17">
        <v>0.42585418384915302</v>
      </c>
      <c r="BS359" s="17"/>
      <c r="BT359" s="17">
        <v>0.36486297553435598</v>
      </c>
      <c r="BU359" s="17">
        <v>0.43839061527904</v>
      </c>
      <c r="BV359" s="17">
        <v>0.38464714579881298</v>
      </c>
      <c r="BW359" s="17"/>
      <c r="BX359" s="17">
        <v>0.39806922998571398</v>
      </c>
      <c r="BY359" s="17">
        <v>0.35572294164823798</v>
      </c>
      <c r="BZ359" s="17"/>
      <c r="CA359" s="17">
        <v>0.43172746807801599</v>
      </c>
      <c r="CB359" s="17">
        <v>0.36163046910188301</v>
      </c>
      <c r="CC359" s="17">
        <v>0.377355658357102</v>
      </c>
      <c r="CD359" s="17">
        <v>0.33931890121165298</v>
      </c>
      <c r="CE359" s="17">
        <v>0.38208825914217198</v>
      </c>
    </row>
    <row r="360" spans="2:83" x14ac:dyDescent="0.35">
      <c r="B360" t="s">
        <v>174</v>
      </c>
      <c r="C360" s="17">
        <v>0.36177395260288098</v>
      </c>
      <c r="D360" s="17">
        <v>0.35614787030855199</v>
      </c>
      <c r="E360" s="17">
        <v>0.36811694648311</v>
      </c>
      <c r="F360" s="17"/>
      <c r="G360" s="17">
        <v>0.36186899068374201</v>
      </c>
      <c r="H360" s="17">
        <v>0.34300759521508101</v>
      </c>
      <c r="I360" s="17">
        <v>0.35895925077371998</v>
      </c>
      <c r="J360" s="17">
        <v>0.33530280332756501</v>
      </c>
      <c r="K360" s="17">
        <v>0.36206443104695601</v>
      </c>
      <c r="L360" s="17">
        <v>0.40053085014088302</v>
      </c>
      <c r="M360" s="17"/>
      <c r="N360" s="17">
        <v>0.34322882307460101</v>
      </c>
      <c r="O360" s="17">
        <v>0.32258305788363101</v>
      </c>
      <c r="P360" s="17">
        <v>0.37383599061435902</v>
      </c>
      <c r="Q360" s="17">
        <v>0.27012131833772302</v>
      </c>
      <c r="R360" s="17">
        <v>0.40285698872810899</v>
      </c>
      <c r="S360" s="17">
        <v>0.495363470720804</v>
      </c>
      <c r="T360" s="17">
        <v>0.33388405253942699</v>
      </c>
      <c r="U360" s="17">
        <v>0.379218709040198</v>
      </c>
      <c r="V360" s="17">
        <v>0.38468911325731903</v>
      </c>
      <c r="W360" s="17">
        <v>0.34926075555958602</v>
      </c>
      <c r="X360" s="17">
        <v>0.38258781901579397</v>
      </c>
      <c r="Y360" s="17">
        <v>0.33455980674291702</v>
      </c>
      <c r="Z360" s="17"/>
      <c r="AA360" s="17">
        <v>0.365643536450245</v>
      </c>
      <c r="AB360" s="17">
        <v>0.36025918232765602</v>
      </c>
      <c r="AC360" s="17">
        <v>0.40343926853108297</v>
      </c>
      <c r="AD360" s="17">
        <v>0.32339936827612398</v>
      </c>
      <c r="AE360" s="17"/>
      <c r="AF360" s="17">
        <v>0.309799428792631</v>
      </c>
      <c r="AG360" s="17">
        <v>0.36439428286965803</v>
      </c>
      <c r="AH360" s="17">
        <v>0.382397038598696</v>
      </c>
      <c r="AI360" s="17">
        <v>0.39516973002157701</v>
      </c>
      <c r="AJ360" s="17">
        <v>0.40057685947640198</v>
      </c>
      <c r="AK360" s="17">
        <v>0.29216065101850303</v>
      </c>
      <c r="AL360" s="17"/>
      <c r="AM360" s="17">
        <v>0.360638925721458</v>
      </c>
      <c r="AN360" s="17">
        <v>0.37315014808152502</v>
      </c>
      <c r="AO360" s="17">
        <v>0.30196922818481597</v>
      </c>
      <c r="AP360" s="17">
        <v>0.37612133982533202</v>
      </c>
      <c r="AQ360" s="17">
        <v>0.34712220655770698</v>
      </c>
      <c r="AR360" s="17"/>
      <c r="AS360" s="17">
        <v>0.360427430239528</v>
      </c>
      <c r="AT360" s="17">
        <v>0.37238180450606101</v>
      </c>
      <c r="AU360" s="17">
        <v>0.350775365508468</v>
      </c>
      <c r="AV360" s="17"/>
      <c r="AW360" s="17">
        <v>0.35491317104190701</v>
      </c>
      <c r="AX360" s="17">
        <v>0.36184965235248401</v>
      </c>
      <c r="AY360" s="17">
        <v>0.35850639845592902</v>
      </c>
      <c r="AZ360" s="17">
        <v>0.37453783208924102</v>
      </c>
      <c r="BA360" s="17">
        <v>0.41059176564564998</v>
      </c>
      <c r="BB360" s="17"/>
      <c r="BC360" s="17">
        <v>0.36753718997615997</v>
      </c>
      <c r="BD360" s="17">
        <v>0.356499929213415</v>
      </c>
      <c r="BE360" s="17" t="s">
        <v>101</v>
      </c>
      <c r="BF360" s="17">
        <v>0.34338581092187198</v>
      </c>
      <c r="BG360" s="17">
        <v>0.38916662800365798</v>
      </c>
      <c r="BH360" s="17">
        <v>0.36372230230885799</v>
      </c>
      <c r="BI360" s="17">
        <v>0.29405640143484002</v>
      </c>
      <c r="BJ360" s="17"/>
      <c r="BK360" s="17">
        <v>0.31204430218035201</v>
      </c>
      <c r="BL360" s="17">
        <v>0.35973584675792403</v>
      </c>
      <c r="BM360" s="17">
        <v>0.39163729006301401</v>
      </c>
      <c r="BN360" s="17">
        <v>0.36320171018271702</v>
      </c>
      <c r="BO360" s="17">
        <v>0.36277372201374097</v>
      </c>
      <c r="BP360" s="17">
        <v>0.33320866722357001</v>
      </c>
      <c r="BQ360" s="17">
        <v>0.32897484223417101</v>
      </c>
      <c r="BR360" s="17">
        <v>0.309532904233702</v>
      </c>
      <c r="BS360" s="17"/>
      <c r="BT360" s="17">
        <v>0.36987044335144498</v>
      </c>
      <c r="BU360" s="17">
        <v>0.38811416917166902</v>
      </c>
      <c r="BV360" s="17">
        <v>0.33803113108340299</v>
      </c>
      <c r="BW360" s="17"/>
      <c r="BX360" s="17">
        <v>0.34029961997107</v>
      </c>
      <c r="BY360" s="17">
        <v>0.37257573042009801</v>
      </c>
      <c r="BZ360" s="17"/>
      <c r="CA360" s="17">
        <v>0.32352954352881502</v>
      </c>
      <c r="CB360" s="17">
        <v>0.39136380855550101</v>
      </c>
      <c r="CC360" s="17">
        <v>0.35587311750248202</v>
      </c>
      <c r="CD360" s="17">
        <v>0.35216069041965897</v>
      </c>
      <c r="CE360" s="17">
        <v>0.33308727346281702</v>
      </c>
    </row>
    <row r="361" spans="2:83" x14ac:dyDescent="0.35">
      <c r="B361" t="s">
        <v>175</v>
      </c>
      <c r="C361" s="17">
        <v>0.153142253395216</v>
      </c>
      <c r="D361" s="17">
        <v>0.15447695704386799</v>
      </c>
      <c r="E361" s="17">
        <v>0.153199780770641</v>
      </c>
      <c r="F361" s="17"/>
      <c r="G361" s="17">
        <v>0.18847902030934899</v>
      </c>
      <c r="H361" s="17">
        <v>0.15310249829113701</v>
      </c>
      <c r="I361" s="17">
        <v>0.19969863656881101</v>
      </c>
      <c r="J361" s="17">
        <v>0.176304247995244</v>
      </c>
      <c r="K361" s="17">
        <v>0.14186296084958999</v>
      </c>
      <c r="L361" s="17">
        <v>8.0657605639484695E-2</v>
      </c>
      <c r="M361" s="17"/>
      <c r="N361" s="17">
        <v>0.16327582480965699</v>
      </c>
      <c r="O361" s="17">
        <v>0.15512155231043601</v>
      </c>
      <c r="P361" s="17">
        <v>0.13193984799722999</v>
      </c>
      <c r="Q361" s="17">
        <v>0.15656767720692499</v>
      </c>
      <c r="R361" s="17">
        <v>9.4865893836834303E-2</v>
      </c>
      <c r="S361" s="17">
        <v>0.18642819981382999</v>
      </c>
      <c r="T361" s="17">
        <v>0.106881415315255</v>
      </c>
      <c r="U361" s="17">
        <v>0.15253423646019501</v>
      </c>
      <c r="V361" s="17">
        <v>0.18239094891195301</v>
      </c>
      <c r="W361" s="17">
        <v>0.17080618253250399</v>
      </c>
      <c r="X361" s="17">
        <v>0.13099845955747899</v>
      </c>
      <c r="Y361" s="17">
        <v>0.18117257592293801</v>
      </c>
      <c r="Z361" s="17"/>
      <c r="AA361" s="17">
        <v>0.147811198512943</v>
      </c>
      <c r="AB361" s="17">
        <v>0.156753847797131</v>
      </c>
      <c r="AC361" s="17">
        <v>0.15099104495245699</v>
      </c>
      <c r="AD361" s="17">
        <v>0.15634955450483901</v>
      </c>
      <c r="AE361" s="17"/>
      <c r="AF361" s="17">
        <v>0.18326514777811501</v>
      </c>
      <c r="AG361" s="17">
        <v>0.15111586622733</v>
      </c>
      <c r="AH361" s="17">
        <v>0.14778569816016501</v>
      </c>
      <c r="AI361" s="17">
        <v>0.16424786157764701</v>
      </c>
      <c r="AJ361" s="17">
        <v>9.7861306026931397E-2</v>
      </c>
      <c r="AK361" s="17">
        <v>0.143692271626151</v>
      </c>
      <c r="AL361" s="17"/>
      <c r="AM361" s="17">
        <v>0.13710311973810799</v>
      </c>
      <c r="AN361" s="17">
        <v>0.149143954256622</v>
      </c>
      <c r="AO361" s="17">
        <v>0.16749996918653601</v>
      </c>
      <c r="AP361" s="17">
        <v>0.16023450511085799</v>
      </c>
      <c r="AQ361" s="17">
        <v>0.20295804969363901</v>
      </c>
      <c r="AR361" s="17"/>
      <c r="AS361" s="17">
        <v>0.148991819933394</v>
      </c>
      <c r="AT361" s="17">
        <v>0.16778555575453399</v>
      </c>
      <c r="AU361" s="17">
        <v>0.20395619313879401</v>
      </c>
      <c r="AV361" s="17"/>
      <c r="AW361" s="17">
        <v>0.15367068616007101</v>
      </c>
      <c r="AX361" s="17">
        <v>0.137061597003545</v>
      </c>
      <c r="AY361" s="17">
        <v>0.16421797090954901</v>
      </c>
      <c r="AZ361" s="17">
        <v>0.18429778553443499</v>
      </c>
      <c r="BA361" s="17">
        <v>9.5731687619902597E-2</v>
      </c>
      <c r="BB361" s="17"/>
      <c r="BC361" s="17">
        <v>0.117080788278437</v>
      </c>
      <c r="BD361" s="17">
        <v>0.16046657817128901</v>
      </c>
      <c r="BE361" s="17" t="s">
        <v>101</v>
      </c>
      <c r="BF361" s="17">
        <v>0.182095042564238</v>
      </c>
      <c r="BG361" s="17">
        <v>0.157775343068941</v>
      </c>
      <c r="BH361" s="17">
        <v>0.20607070441012301</v>
      </c>
      <c r="BI361" s="17">
        <v>0.22129892559285699</v>
      </c>
      <c r="BJ361" s="17"/>
      <c r="BK361" s="17">
        <v>0.15120623980064499</v>
      </c>
      <c r="BL361" s="17">
        <v>0.164773007912701</v>
      </c>
      <c r="BM361" s="17">
        <v>0.15749418756678199</v>
      </c>
      <c r="BN361" s="17">
        <v>0.134916799144358</v>
      </c>
      <c r="BO361" s="17">
        <v>0.174457230035549</v>
      </c>
      <c r="BP361" s="17">
        <v>0.128410001942762</v>
      </c>
      <c r="BQ361" s="17">
        <v>0.14323349266879301</v>
      </c>
      <c r="BR361" s="17">
        <v>0.123107259609768</v>
      </c>
      <c r="BS361" s="17"/>
      <c r="BT361" s="17">
        <v>0.15717950626115501</v>
      </c>
      <c r="BU361" s="17">
        <v>0.115271979228422</v>
      </c>
      <c r="BV361" s="17">
        <v>0.17435607934863501</v>
      </c>
      <c r="BW361" s="17"/>
      <c r="BX361" s="17">
        <v>0.156078497809648</v>
      </c>
      <c r="BY361" s="17">
        <v>0.17028304131069</v>
      </c>
      <c r="BZ361" s="17"/>
      <c r="CA361" s="17">
        <v>0.14334586827503601</v>
      </c>
      <c r="CB361" s="17">
        <v>0.147629086901374</v>
      </c>
      <c r="CC361" s="17">
        <v>0.16642887043618301</v>
      </c>
      <c r="CD361" s="17">
        <v>0.19209044912568701</v>
      </c>
      <c r="CE361" s="17">
        <v>0.18304208574120701</v>
      </c>
    </row>
    <row r="362" spans="2:83" x14ac:dyDescent="0.35">
      <c r="B362" t="s">
        <v>176</v>
      </c>
      <c r="C362" s="17">
        <v>4.86254497281828E-2</v>
      </c>
      <c r="D362" s="17">
        <v>4.5829762775893297E-2</v>
      </c>
      <c r="E362" s="17">
        <v>5.0706104684758502E-2</v>
      </c>
      <c r="F362" s="17"/>
      <c r="G362" s="17">
        <v>7.3174051403075493E-2</v>
      </c>
      <c r="H362" s="17">
        <v>5.5387249629813798E-2</v>
      </c>
      <c r="I362" s="17">
        <v>4.91701942094342E-2</v>
      </c>
      <c r="J362" s="17">
        <v>5.3631390278809803E-2</v>
      </c>
      <c r="K362" s="17">
        <v>4.7811682714832403E-2</v>
      </c>
      <c r="L362" s="17">
        <v>2.27885961791627E-2</v>
      </c>
      <c r="M362" s="17"/>
      <c r="N362" s="17">
        <v>5.8132169772296398E-2</v>
      </c>
      <c r="O362" s="17">
        <v>5.7156435887852103E-2</v>
      </c>
      <c r="P362" s="17">
        <v>5.2181918676724802E-2</v>
      </c>
      <c r="Q362" s="17">
        <v>6.73592816026614E-2</v>
      </c>
      <c r="R362" s="17">
        <v>5.07734621053939E-2</v>
      </c>
      <c r="S362" s="17">
        <v>8.3589470310887395E-3</v>
      </c>
      <c r="T362" s="17">
        <v>5.6536653141079099E-2</v>
      </c>
      <c r="U362" s="17">
        <v>2.1024288075019201E-2</v>
      </c>
      <c r="V362" s="17">
        <v>4.6943555820007601E-2</v>
      </c>
      <c r="W362" s="17">
        <v>4.6217126772091999E-2</v>
      </c>
      <c r="X362" s="17">
        <v>6.6965557344163901E-2</v>
      </c>
      <c r="Y362" s="17">
        <v>1.5219250938558099E-2</v>
      </c>
      <c r="Z362" s="17"/>
      <c r="AA362" s="17">
        <v>6.5790439276940907E-2</v>
      </c>
      <c r="AB362" s="17">
        <v>3.5602422007903402E-2</v>
      </c>
      <c r="AC362" s="17">
        <v>5.0920518791520597E-2</v>
      </c>
      <c r="AD362" s="17">
        <v>4.2001301137498198E-2</v>
      </c>
      <c r="AE362" s="17"/>
      <c r="AF362" s="17">
        <v>7.9994490927124004E-2</v>
      </c>
      <c r="AG362" s="17">
        <v>3.6772469606768797E-2</v>
      </c>
      <c r="AH362" s="17">
        <v>4.85157352744933E-2</v>
      </c>
      <c r="AI362" s="17">
        <v>4.0177133089964803E-2</v>
      </c>
      <c r="AJ362" s="17">
        <v>3.1904329735878603E-2</v>
      </c>
      <c r="AK362" s="17">
        <v>5.1053119936319898E-2</v>
      </c>
      <c r="AL362" s="17"/>
      <c r="AM362" s="17">
        <v>2.8850980749707201E-2</v>
      </c>
      <c r="AN362" s="17">
        <v>6.3973093214075794E-2</v>
      </c>
      <c r="AO362" s="17">
        <v>8.9160451169307403E-2</v>
      </c>
      <c r="AP362" s="17">
        <v>0</v>
      </c>
      <c r="AQ362" s="17">
        <v>5.3838450002832501E-2</v>
      </c>
      <c r="AR362" s="17"/>
      <c r="AS362" s="17">
        <v>3.2565768288443597E-2</v>
      </c>
      <c r="AT362" s="17">
        <v>6.3773769681220296E-2</v>
      </c>
      <c r="AU362" s="17">
        <v>8.4165383844729699E-2</v>
      </c>
      <c r="AV362" s="17"/>
      <c r="AW362" s="17">
        <v>4.8712048250948999E-2</v>
      </c>
      <c r="AX362" s="17">
        <v>4.1904914024850699E-2</v>
      </c>
      <c r="AY362" s="17">
        <v>5.5800672734531299E-2</v>
      </c>
      <c r="AZ362" s="17">
        <v>6.6434502149678498E-2</v>
      </c>
      <c r="BA362" s="17">
        <v>0</v>
      </c>
      <c r="BB362" s="17"/>
      <c r="BC362" s="17">
        <v>3.7755826733967601E-2</v>
      </c>
      <c r="BD362" s="17">
        <v>6.4281942190664201E-2</v>
      </c>
      <c r="BE362" s="17" t="s">
        <v>101</v>
      </c>
      <c r="BF362" s="17">
        <v>5.93191851626821E-2</v>
      </c>
      <c r="BG362" s="17">
        <v>5.9382583011753899E-2</v>
      </c>
      <c r="BH362" s="17">
        <v>4.71394898808319E-2</v>
      </c>
      <c r="BI362" s="17">
        <v>3.8905043410594399E-2</v>
      </c>
      <c r="BJ362" s="17"/>
      <c r="BK362" s="17">
        <v>7.2886648694581099E-2</v>
      </c>
      <c r="BL362" s="17">
        <v>4.3060595914569802E-2</v>
      </c>
      <c r="BM362" s="17">
        <v>4.1412368707299599E-2</v>
      </c>
      <c r="BN362" s="17">
        <v>4.9391942326994301E-2</v>
      </c>
      <c r="BO362" s="17">
        <v>4.58893535894098E-2</v>
      </c>
      <c r="BP362" s="17">
        <v>5.7852462290711698E-2</v>
      </c>
      <c r="BQ362" s="17">
        <v>3.16037041404445E-2</v>
      </c>
      <c r="BR362" s="17">
        <v>0.10116455448252799</v>
      </c>
      <c r="BS362" s="17"/>
      <c r="BT362" s="17">
        <v>4.92267333778219E-2</v>
      </c>
      <c r="BU362" s="17">
        <v>3.3903982395285498E-2</v>
      </c>
      <c r="BV362" s="17">
        <v>5.7341704992657803E-2</v>
      </c>
      <c r="BW362" s="17"/>
      <c r="BX362" s="17">
        <v>6.0048821976993703E-2</v>
      </c>
      <c r="BY362" s="17">
        <v>5.4094109432418401E-2</v>
      </c>
      <c r="BZ362" s="17"/>
      <c r="CA362" s="17">
        <v>3.9145293307663302E-2</v>
      </c>
      <c r="CB362" s="17">
        <v>6.9131563644712402E-2</v>
      </c>
      <c r="CC362" s="17">
        <v>4.6227089577915603E-2</v>
      </c>
      <c r="CD362" s="17">
        <v>6.3931596354796699E-2</v>
      </c>
      <c r="CE362" s="17">
        <v>4.5531576583742399E-2</v>
      </c>
    </row>
    <row r="363" spans="2:83" x14ac:dyDescent="0.35">
      <c r="B363" t="s">
        <v>177</v>
      </c>
      <c r="C363" s="17">
        <v>1.6147297813328999E-2</v>
      </c>
      <c r="D363" s="17">
        <v>2.0659369634275601E-2</v>
      </c>
      <c r="E363" s="17">
        <v>1.1888498438842701E-2</v>
      </c>
      <c r="F363" s="17"/>
      <c r="G363" s="17">
        <v>1.8319150023504299E-2</v>
      </c>
      <c r="H363" s="17">
        <v>3.5340734214192003E-2</v>
      </c>
      <c r="I363" s="17">
        <v>1.7361447384734101E-2</v>
      </c>
      <c r="J363" s="17">
        <v>1.89822440048668E-2</v>
      </c>
      <c r="K363" s="17">
        <v>7.1524918356657297E-3</v>
      </c>
      <c r="L363" s="17">
        <v>1.75862383934284E-3</v>
      </c>
      <c r="M363" s="17"/>
      <c r="N363" s="17">
        <v>3.01336353216182E-2</v>
      </c>
      <c r="O363" s="17">
        <v>1.0172854168563601E-2</v>
      </c>
      <c r="P363" s="17">
        <v>1.32216992169958E-2</v>
      </c>
      <c r="Q363" s="17">
        <v>1.13829939109579E-2</v>
      </c>
      <c r="R363" s="17">
        <v>2.7082413058903999E-2</v>
      </c>
      <c r="S363" s="17">
        <v>5.8033911268822796E-3</v>
      </c>
      <c r="T363" s="17">
        <v>2.8700773865847299E-2</v>
      </c>
      <c r="U363" s="17">
        <v>0</v>
      </c>
      <c r="V363" s="17">
        <v>9.3520178293053594E-3</v>
      </c>
      <c r="W363" s="17">
        <v>2.01304726930992E-2</v>
      </c>
      <c r="X363" s="17">
        <v>1.9172103557243501E-2</v>
      </c>
      <c r="Y363" s="17">
        <v>0</v>
      </c>
      <c r="Z363" s="17"/>
      <c r="AA363" s="17">
        <v>1.6700096487847201E-2</v>
      </c>
      <c r="AB363" s="17">
        <v>1.8711753187937101E-2</v>
      </c>
      <c r="AC363" s="17">
        <v>2.03040495620775E-2</v>
      </c>
      <c r="AD363" s="17">
        <v>9.3525614212415301E-3</v>
      </c>
      <c r="AE363" s="17"/>
      <c r="AF363" s="17">
        <v>1.9709196791404999E-2</v>
      </c>
      <c r="AG363" s="17">
        <v>1.48654669092169E-2</v>
      </c>
      <c r="AH363" s="17">
        <v>2.37674743382509E-2</v>
      </c>
      <c r="AI363" s="17">
        <v>1.3176102773223199E-2</v>
      </c>
      <c r="AJ363" s="17">
        <v>1.0077039804907E-2</v>
      </c>
      <c r="AK363" s="17">
        <v>1.40151172691331E-2</v>
      </c>
      <c r="AL363" s="17"/>
      <c r="AM363" s="17">
        <v>1.2435944737310399E-2</v>
      </c>
      <c r="AN363" s="17">
        <v>2.3244820534776299E-2</v>
      </c>
      <c r="AO363" s="17">
        <v>3.28413800939082E-3</v>
      </c>
      <c r="AP363" s="17">
        <v>0</v>
      </c>
      <c r="AQ363" s="17">
        <v>2.8518515839916499E-2</v>
      </c>
      <c r="AR363" s="17"/>
      <c r="AS363" s="17">
        <v>1.5272635588207E-2</v>
      </c>
      <c r="AT363" s="17">
        <v>1.9303554223464098E-2</v>
      </c>
      <c r="AU363" s="17">
        <v>1.7491297635124199E-2</v>
      </c>
      <c r="AV363" s="17"/>
      <c r="AW363" s="17">
        <v>5.7928078791881299E-3</v>
      </c>
      <c r="AX363" s="17">
        <v>1.47028510791497E-2</v>
      </c>
      <c r="AY363" s="17">
        <v>2.45400764322765E-2</v>
      </c>
      <c r="AZ363" s="17">
        <v>2.5499024192820099E-2</v>
      </c>
      <c r="BA363" s="17">
        <v>4.1666250761814801E-2</v>
      </c>
      <c r="BB363" s="17"/>
      <c r="BC363" s="17">
        <v>8.3051736311328204E-3</v>
      </c>
      <c r="BD363" s="17">
        <v>3.0876113881832E-2</v>
      </c>
      <c r="BE363" s="17" t="s">
        <v>101</v>
      </c>
      <c r="BF363" s="17">
        <v>2.1283304681824801E-2</v>
      </c>
      <c r="BG363" s="17">
        <v>1.8936267957615199E-2</v>
      </c>
      <c r="BH363" s="17">
        <v>1.09932770990938E-2</v>
      </c>
      <c r="BI363" s="17">
        <v>1.96148807007341E-2</v>
      </c>
      <c r="BJ363" s="17"/>
      <c r="BK363" s="17">
        <v>8.5611884735221702E-3</v>
      </c>
      <c r="BL363" s="17">
        <v>4.8887253706979402E-3</v>
      </c>
      <c r="BM363" s="17">
        <v>1.9340994922808101E-2</v>
      </c>
      <c r="BN363" s="17">
        <v>2.3334860487096199E-2</v>
      </c>
      <c r="BO363" s="17">
        <v>1.3519300221647599E-2</v>
      </c>
      <c r="BP363" s="17">
        <v>8.3259750055020808E-3</v>
      </c>
      <c r="BQ363" s="17">
        <v>4.6317194704108597E-2</v>
      </c>
      <c r="BR363" s="17">
        <v>2.01540599796339E-2</v>
      </c>
      <c r="BS363" s="17"/>
      <c r="BT363" s="17">
        <v>2.3751375198695902E-2</v>
      </c>
      <c r="BU363" s="17">
        <v>3.9813486056343803E-3</v>
      </c>
      <c r="BV363" s="17">
        <v>1.7076367769409202E-2</v>
      </c>
      <c r="BW363" s="17"/>
      <c r="BX363" s="17">
        <v>2.3302348757124999E-2</v>
      </c>
      <c r="BY363" s="17">
        <v>1.64878683618357E-2</v>
      </c>
      <c r="BZ363" s="17"/>
      <c r="CA363" s="17">
        <v>5.28671091301188E-2</v>
      </c>
      <c r="CB363" s="17">
        <v>2.16397247838408E-2</v>
      </c>
      <c r="CC363" s="17">
        <v>2.3417628907886099E-2</v>
      </c>
      <c r="CD363" s="17">
        <v>3.1814568612797398E-2</v>
      </c>
      <c r="CE363" s="17">
        <v>6.92103201687253E-3</v>
      </c>
    </row>
    <row r="364" spans="2:83" x14ac:dyDescent="0.35">
      <c r="B364" t="s">
        <v>113</v>
      </c>
      <c r="C364" s="17">
        <v>2.8281554148701898E-2</v>
      </c>
      <c r="D364" s="17">
        <v>2.9964535080604399E-2</v>
      </c>
      <c r="E364" s="17">
        <v>2.6055541856039598E-2</v>
      </c>
      <c r="F364" s="17"/>
      <c r="G364" s="17">
        <v>2.0033150305012699E-2</v>
      </c>
      <c r="H364" s="17">
        <v>3.9224988540320603E-2</v>
      </c>
      <c r="I364" s="17">
        <v>2.9373401606296302E-2</v>
      </c>
      <c r="J364" s="17">
        <v>3.9483138532868903E-2</v>
      </c>
      <c r="K364" s="17">
        <v>2.3315957183590801E-2</v>
      </c>
      <c r="L364" s="17">
        <v>1.8219898286358598E-2</v>
      </c>
      <c r="M364" s="17"/>
      <c r="N364" s="17">
        <v>3.5751851310191103E-2</v>
      </c>
      <c r="O364" s="17">
        <v>2.8182924281050299E-2</v>
      </c>
      <c r="P364" s="17">
        <v>1.07622990185653E-2</v>
      </c>
      <c r="Q364" s="17">
        <v>2.9423357497663599E-2</v>
      </c>
      <c r="R364" s="17">
        <v>1.0518064868189301E-2</v>
      </c>
      <c r="S364" s="17">
        <v>3.2387212364306403E-2</v>
      </c>
      <c r="T364" s="17">
        <v>2.2263341587473201E-2</v>
      </c>
      <c r="U364" s="17">
        <v>1.8412623032652599E-2</v>
      </c>
      <c r="V364" s="17">
        <v>3.7004887679907603E-2</v>
      </c>
      <c r="W364" s="17">
        <v>2.5204397686003101E-2</v>
      </c>
      <c r="X364" s="17">
        <v>3.7555788430036499E-2</v>
      </c>
      <c r="Y364" s="17">
        <v>5.7372429634451098E-2</v>
      </c>
      <c r="Z364" s="17"/>
      <c r="AA364" s="17">
        <v>7.1126051883040496E-3</v>
      </c>
      <c r="AB364" s="17">
        <v>2.6793763043902501E-2</v>
      </c>
      <c r="AC364" s="17">
        <v>2.7635005619293902E-2</v>
      </c>
      <c r="AD364" s="17">
        <v>5.34789604431921E-2</v>
      </c>
      <c r="AE364" s="17"/>
      <c r="AF364" s="17">
        <v>2.62142258102659E-2</v>
      </c>
      <c r="AG364" s="17">
        <v>3.1077074692242999E-2</v>
      </c>
      <c r="AH364" s="17">
        <v>3.4428170028892903E-2</v>
      </c>
      <c r="AI364" s="17">
        <v>3.0333229876508098E-2</v>
      </c>
      <c r="AJ364" s="17">
        <v>2.09642737847726E-2</v>
      </c>
      <c r="AK364" s="17">
        <v>1.4451054761867701E-2</v>
      </c>
      <c r="AL364" s="17"/>
      <c r="AM364" s="17">
        <v>2.5569497185444399E-2</v>
      </c>
      <c r="AN364" s="17">
        <v>1.8813032811638802E-2</v>
      </c>
      <c r="AO364" s="17">
        <v>2.0944210809162901E-2</v>
      </c>
      <c r="AP364" s="17">
        <v>0</v>
      </c>
      <c r="AQ364" s="17">
        <v>6.2894869870980002E-2</v>
      </c>
      <c r="AR364" s="17"/>
      <c r="AS364" s="17">
        <v>1.9393810468323301E-2</v>
      </c>
      <c r="AT364" s="17">
        <v>1.4198225564659699E-2</v>
      </c>
      <c r="AU364" s="17">
        <v>1.10907364767789E-2</v>
      </c>
      <c r="AV364" s="17"/>
      <c r="AW364" s="17">
        <v>3.8577073323435997E-2</v>
      </c>
      <c r="AX364" s="17">
        <v>3.43491126366905E-2</v>
      </c>
      <c r="AY364" s="17">
        <v>1.37595602527568E-2</v>
      </c>
      <c r="AZ364" s="17">
        <v>9.9270037813129902E-3</v>
      </c>
      <c r="BA364" s="17">
        <v>0</v>
      </c>
      <c r="BB364" s="17"/>
      <c r="BC364" s="17">
        <v>2.0178928566617502E-2</v>
      </c>
      <c r="BD364" s="17">
        <v>3.3726109708732903E-2</v>
      </c>
      <c r="BE364" s="17" t="s">
        <v>101</v>
      </c>
      <c r="BF364" s="17">
        <v>3.3464821093901198E-2</v>
      </c>
      <c r="BG364" s="17">
        <v>5.06253462920533E-2</v>
      </c>
      <c r="BH364" s="17">
        <v>2.2035272815135301E-2</v>
      </c>
      <c r="BI364" s="17">
        <v>6.5747016606683403E-2</v>
      </c>
      <c r="BJ364" s="17"/>
      <c r="BK364" s="17">
        <v>3.2073671806312203E-2</v>
      </c>
      <c r="BL364" s="17">
        <v>2.8934203643541E-2</v>
      </c>
      <c r="BM364" s="17">
        <v>4.0373283069862702E-2</v>
      </c>
      <c r="BN364" s="17">
        <v>2.3407596583374799E-2</v>
      </c>
      <c r="BO364" s="17">
        <v>2.16110419217019E-2</v>
      </c>
      <c r="BP364" s="17">
        <v>1.7781873588091301E-2</v>
      </c>
      <c r="BQ364" s="17">
        <v>2.0552846310903601E-2</v>
      </c>
      <c r="BR364" s="17">
        <v>2.0187037845214899E-2</v>
      </c>
      <c r="BS364" s="17"/>
      <c r="BT364" s="17">
        <v>3.5108966276526397E-2</v>
      </c>
      <c r="BU364" s="17">
        <v>2.03379053199494E-2</v>
      </c>
      <c r="BV364" s="17">
        <v>2.8547571007082301E-2</v>
      </c>
      <c r="BW364" s="17"/>
      <c r="BX364" s="17">
        <v>2.2201481499448901E-2</v>
      </c>
      <c r="BY364" s="17">
        <v>3.0836308826720098E-2</v>
      </c>
      <c r="BZ364" s="17"/>
      <c r="CA364" s="17">
        <v>9.3847176803507903E-3</v>
      </c>
      <c r="CB364" s="17">
        <v>8.60534701268925E-3</v>
      </c>
      <c r="CC364" s="17">
        <v>3.0697635218431399E-2</v>
      </c>
      <c r="CD364" s="17">
        <v>2.0683794275406901E-2</v>
      </c>
      <c r="CE364" s="17">
        <v>4.9329773053188898E-2</v>
      </c>
    </row>
    <row r="365" spans="2:83" x14ac:dyDescent="0.35">
      <c r="B365" t="s">
        <v>178</v>
      </c>
      <c r="C365" s="17">
        <v>0.75380344491456996</v>
      </c>
      <c r="D365" s="17">
        <v>0.74906937546535901</v>
      </c>
      <c r="E365" s="17">
        <v>0.75815007424971803</v>
      </c>
      <c r="F365" s="17"/>
      <c r="G365" s="17">
        <v>0.69999462795905898</v>
      </c>
      <c r="H365" s="17">
        <v>0.71694452932453701</v>
      </c>
      <c r="I365" s="17">
        <v>0.70439632023072396</v>
      </c>
      <c r="J365" s="17">
        <v>0.71159897918821002</v>
      </c>
      <c r="K365" s="17">
        <v>0.77985690741632097</v>
      </c>
      <c r="L365" s="17">
        <v>0.876575276055651</v>
      </c>
      <c r="M365" s="17"/>
      <c r="N365" s="17">
        <v>0.71270651878623703</v>
      </c>
      <c r="O365" s="17">
        <v>0.74936623335209795</v>
      </c>
      <c r="P365" s="17">
        <v>0.79189423509048396</v>
      </c>
      <c r="Q365" s="17">
        <v>0.73526668978179199</v>
      </c>
      <c r="R365" s="17">
        <v>0.81676016613067803</v>
      </c>
      <c r="S365" s="17">
        <v>0.76702224966389199</v>
      </c>
      <c r="T365" s="17">
        <v>0.78561781609034498</v>
      </c>
      <c r="U365" s="17">
        <v>0.80802885243213296</v>
      </c>
      <c r="V365" s="17">
        <v>0.72430858975882595</v>
      </c>
      <c r="W365" s="17">
        <v>0.73764182031630199</v>
      </c>
      <c r="X365" s="17">
        <v>0.74530809111107799</v>
      </c>
      <c r="Y365" s="17">
        <v>0.74623574350405197</v>
      </c>
      <c r="Z365" s="17"/>
      <c r="AA365" s="17">
        <v>0.76258566053396504</v>
      </c>
      <c r="AB365" s="17">
        <v>0.76213821396312598</v>
      </c>
      <c r="AC365" s="17">
        <v>0.75014938107465101</v>
      </c>
      <c r="AD365" s="17">
        <v>0.73881762249322902</v>
      </c>
      <c r="AE365" s="17"/>
      <c r="AF365" s="17">
        <v>0.69081693869309002</v>
      </c>
      <c r="AG365" s="17">
        <v>0.76616912256444103</v>
      </c>
      <c r="AH365" s="17">
        <v>0.74550292219819803</v>
      </c>
      <c r="AI365" s="17">
        <v>0.752065672682657</v>
      </c>
      <c r="AJ365" s="17">
        <v>0.83919305064751004</v>
      </c>
      <c r="AK365" s="17">
        <v>0.77678843640652895</v>
      </c>
      <c r="AL365" s="17"/>
      <c r="AM365" s="17">
        <v>0.79604045758942998</v>
      </c>
      <c r="AN365" s="17">
        <v>0.74482509918288697</v>
      </c>
      <c r="AO365" s="17">
        <v>0.71911123082560302</v>
      </c>
      <c r="AP365" s="17">
        <v>0.83976549488914198</v>
      </c>
      <c r="AQ365" s="17">
        <v>0.65179011459263203</v>
      </c>
      <c r="AR365" s="17"/>
      <c r="AS365" s="17">
        <v>0.78377596572163299</v>
      </c>
      <c r="AT365" s="17">
        <v>0.73493889477612195</v>
      </c>
      <c r="AU365" s="17">
        <v>0.683296388904573</v>
      </c>
      <c r="AV365" s="17"/>
      <c r="AW365" s="17">
        <v>0.75324738438635597</v>
      </c>
      <c r="AX365" s="17">
        <v>0.77198152525576402</v>
      </c>
      <c r="AY365" s="17">
        <v>0.74168171967088603</v>
      </c>
      <c r="AZ365" s="17">
        <v>0.71384168434175399</v>
      </c>
      <c r="BA365" s="17">
        <v>0.86260206161828301</v>
      </c>
      <c r="BB365" s="17"/>
      <c r="BC365" s="17">
        <v>0.81667928278984503</v>
      </c>
      <c r="BD365" s="17">
        <v>0.71064925604748197</v>
      </c>
      <c r="BE365" s="17" t="s">
        <v>101</v>
      </c>
      <c r="BF365" s="17">
        <v>0.70383764649735403</v>
      </c>
      <c r="BG365" s="17">
        <v>0.71328045966963605</v>
      </c>
      <c r="BH365" s="17">
        <v>0.71376125579481597</v>
      </c>
      <c r="BI365" s="17">
        <v>0.65443413368913095</v>
      </c>
      <c r="BJ365" s="17"/>
      <c r="BK365" s="17">
        <v>0.735272251224939</v>
      </c>
      <c r="BL365" s="17">
        <v>0.75834346715848999</v>
      </c>
      <c r="BM365" s="17">
        <v>0.74137916573324802</v>
      </c>
      <c r="BN365" s="17">
        <v>0.76894880145817701</v>
      </c>
      <c r="BO365" s="17">
        <v>0.74452307423169195</v>
      </c>
      <c r="BP365" s="17">
        <v>0.78762968717293202</v>
      </c>
      <c r="BQ365" s="17">
        <v>0.75829276217575003</v>
      </c>
      <c r="BR365" s="17">
        <v>0.73538708808285502</v>
      </c>
      <c r="BS365" s="17"/>
      <c r="BT365" s="17">
        <v>0.73473341888580102</v>
      </c>
      <c r="BU365" s="17">
        <v>0.82650478445070896</v>
      </c>
      <c r="BV365" s="17">
        <v>0.72267827688221598</v>
      </c>
      <c r="BW365" s="17"/>
      <c r="BX365" s="17">
        <v>0.73836884995678398</v>
      </c>
      <c r="BY365" s="17">
        <v>0.72829867206833598</v>
      </c>
      <c r="BZ365" s="17"/>
      <c r="CA365" s="17">
        <v>0.75525701160683101</v>
      </c>
      <c r="CB365" s="17">
        <v>0.75299427765738303</v>
      </c>
      <c r="CC365" s="17">
        <v>0.73322877585958401</v>
      </c>
      <c r="CD365" s="17">
        <v>0.69147959163131101</v>
      </c>
      <c r="CE365" s="17">
        <v>0.71517553260498901</v>
      </c>
    </row>
    <row r="366" spans="2:83" x14ac:dyDescent="0.35">
      <c r="B366" t="s">
        <v>179</v>
      </c>
      <c r="C366" s="17">
        <v>6.4772747541511799E-2</v>
      </c>
      <c r="D366" s="17">
        <v>6.6489132410168905E-2</v>
      </c>
      <c r="E366" s="17">
        <v>6.2594603123601295E-2</v>
      </c>
      <c r="F366" s="17"/>
      <c r="G366" s="17">
        <v>9.1493201426579698E-2</v>
      </c>
      <c r="H366" s="17">
        <v>9.0727983844005794E-2</v>
      </c>
      <c r="I366" s="17">
        <v>6.65316415941683E-2</v>
      </c>
      <c r="J366" s="17">
        <v>7.2613634283676606E-2</v>
      </c>
      <c r="K366" s="17">
        <v>5.49641745504982E-2</v>
      </c>
      <c r="L366" s="17">
        <v>2.4547220018505501E-2</v>
      </c>
      <c r="M366" s="17"/>
      <c r="N366" s="17">
        <v>8.8265805093914698E-2</v>
      </c>
      <c r="O366" s="17">
        <v>6.7329290056415705E-2</v>
      </c>
      <c r="P366" s="17">
        <v>6.5403617893720595E-2</v>
      </c>
      <c r="Q366" s="17">
        <v>7.87422755136193E-2</v>
      </c>
      <c r="R366" s="17">
        <v>7.78558751642979E-2</v>
      </c>
      <c r="S366" s="17">
        <v>1.4162338157970999E-2</v>
      </c>
      <c r="T366" s="17">
        <v>8.5237427006926395E-2</v>
      </c>
      <c r="U366" s="17">
        <v>2.1024288075019201E-2</v>
      </c>
      <c r="V366" s="17">
        <v>5.6295573649313001E-2</v>
      </c>
      <c r="W366" s="17">
        <v>6.6347599465191101E-2</v>
      </c>
      <c r="X366" s="17">
        <v>8.6137660901407398E-2</v>
      </c>
      <c r="Y366" s="17">
        <v>1.5219250938558099E-2</v>
      </c>
      <c r="Z366" s="17"/>
      <c r="AA366" s="17">
        <v>8.2490535764788098E-2</v>
      </c>
      <c r="AB366" s="17">
        <v>5.4314175195840503E-2</v>
      </c>
      <c r="AC366" s="17">
        <v>7.1224568353598194E-2</v>
      </c>
      <c r="AD366" s="17">
        <v>5.13538625587397E-2</v>
      </c>
      <c r="AE366" s="17"/>
      <c r="AF366" s="17">
        <v>9.9703687718528999E-2</v>
      </c>
      <c r="AG366" s="17">
        <v>5.1637936515985701E-2</v>
      </c>
      <c r="AH366" s="17">
        <v>7.2283209612744204E-2</v>
      </c>
      <c r="AI366" s="17">
        <v>5.3353235863187999E-2</v>
      </c>
      <c r="AJ366" s="17">
        <v>4.1981369540785601E-2</v>
      </c>
      <c r="AK366" s="17">
        <v>6.5068237205453003E-2</v>
      </c>
      <c r="AL366" s="17"/>
      <c r="AM366" s="17">
        <v>4.1286925487017602E-2</v>
      </c>
      <c r="AN366" s="17">
        <v>8.7217913748852002E-2</v>
      </c>
      <c r="AO366" s="17">
        <v>9.2444589178698203E-2</v>
      </c>
      <c r="AP366" s="17">
        <v>0</v>
      </c>
      <c r="AQ366" s="17">
        <v>8.2356965842749E-2</v>
      </c>
      <c r="AR366" s="17"/>
      <c r="AS366" s="17">
        <v>4.7838403876650601E-2</v>
      </c>
      <c r="AT366" s="17">
        <v>8.3077323904684405E-2</v>
      </c>
      <c r="AU366" s="17">
        <v>0.101656681479854</v>
      </c>
      <c r="AV366" s="17"/>
      <c r="AW366" s="17">
        <v>5.4504856130137197E-2</v>
      </c>
      <c r="AX366" s="17">
        <v>5.6607765104000403E-2</v>
      </c>
      <c r="AY366" s="17">
        <v>8.0340749166807807E-2</v>
      </c>
      <c r="AZ366" s="17">
        <v>9.19335263424986E-2</v>
      </c>
      <c r="BA366" s="17">
        <v>4.1666250761814801E-2</v>
      </c>
      <c r="BB366" s="17"/>
      <c r="BC366" s="17">
        <v>4.6061000365100399E-2</v>
      </c>
      <c r="BD366" s="17">
        <v>9.5158056072496194E-2</v>
      </c>
      <c r="BE366" s="17" t="s">
        <v>101</v>
      </c>
      <c r="BF366" s="17">
        <v>8.0602489844506894E-2</v>
      </c>
      <c r="BG366" s="17">
        <v>7.8318850969369094E-2</v>
      </c>
      <c r="BH366" s="17">
        <v>5.8132766979925803E-2</v>
      </c>
      <c r="BI366" s="17">
        <v>5.8519924111328399E-2</v>
      </c>
      <c r="BJ366" s="17"/>
      <c r="BK366" s="17">
        <v>8.1447837168103304E-2</v>
      </c>
      <c r="BL366" s="17">
        <v>4.7949321285267799E-2</v>
      </c>
      <c r="BM366" s="17">
        <v>6.07533636301077E-2</v>
      </c>
      <c r="BN366" s="17">
        <v>7.2726802814090399E-2</v>
      </c>
      <c r="BO366" s="17">
        <v>5.9408653811057401E-2</v>
      </c>
      <c r="BP366" s="17">
        <v>6.6178437296213796E-2</v>
      </c>
      <c r="BQ366" s="17">
        <v>7.7920898844552999E-2</v>
      </c>
      <c r="BR366" s="17">
        <v>0.12131861446216199</v>
      </c>
      <c r="BS366" s="17"/>
      <c r="BT366" s="17">
        <v>7.2978108576517806E-2</v>
      </c>
      <c r="BU366" s="17">
        <v>3.7885331000919897E-2</v>
      </c>
      <c r="BV366" s="17">
        <v>7.4418072762066995E-2</v>
      </c>
      <c r="BW366" s="17"/>
      <c r="BX366" s="17">
        <v>8.3351170734118601E-2</v>
      </c>
      <c r="BY366" s="17">
        <v>7.0581977794254097E-2</v>
      </c>
      <c r="BZ366" s="17"/>
      <c r="CA366" s="17">
        <v>9.2012402437782095E-2</v>
      </c>
      <c r="CB366" s="17">
        <v>9.0771288428553198E-2</v>
      </c>
      <c r="CC366" s="17">
        <v>6.9644718485801602E-2</v>
      </c>
      <c r="CD366" s="17">
        <v>9.5746164967594097E-2</v>
      </c>
      <c r="CE366" s="17">
        <v>5.2452608600614903E-2</v>
      </c>
    </row>
    <row r="367" spans="2:83" x14ac:dyDescent="0.35">
      <c r="B367" t="s">
        <v>140</v>
      </c>
      <c r="C367" s="17">
        <v>0.689030697373058</v>
      </c>
      <c r="D367" s="17">
        <v>0.68258024305519005</v>
      </c>
      <c r="E367" s="17">
        <v>0.69555547112611704</v>
      </c>
      <c r="F367" s="17"/>
      <c r="G367" s="17">
        <v>0.60850142653247896</v>
      </c>
      <c r="H367" s="17">
        <v>0.62621654548053096</v>
      </c>
      <c r="I367" s="17">
        <v>0.63786467863655605</v>
      </c>
      <c r="J367" s="17">
        <v>0.63898534490453396</v>
      </c>
      <c r="K367" s="17">
        <v>0.72489273286582301</v>
      </c>
      <c r="L367" s="17">
        <v>0.85202805603714604</v>
      </c>
      <c r="M367" s="17"/>
      <c r="N367" s="17">
        <v>0.62444071369232201</v>
      </c>
      <c r="O367" s="17">
        <v>0.68203694329568199</v>
      </c>
      <c r="P367" s="17">
        <v>0.726490617196763</v>
      </c>
      <c r="Q367" s="17">
        <v>0.65652441426817199</v>
      </c>
      <c r="R367" s="17">
        <v>0.73890429096638099</v>
      </c>
      <c r="S367" s="17">
        <v>0.75285991150592102</v>
      </c>
      <c r="T367" s="17">
        <v>0.70038038908341904</v>
      </c>
      <c r="U367" s="17">
        <v>0.78700456435711397</v>
      </c>
      <c r="V367" s="17">
        <v>0.66801301610951302</v>
      </c>
      <c r="W367" s="17">
        <v>0.67129422085111101</v>
      </c>
      <c r="X367" s="17">
        <v>0.65917043020967003</v>
      </c>
      <c r="Y367" s="17">
        <v>0.73101649256549395</v>
      </c>
      <c r="Z367" s="17"/>
      <c r="AA367" s="17">
        <v>0.680095124769177</v>
      </c>
      <c r="AB367" s="17">
        <v>0.70782403876728495</v>
      </c>
      <c r="AC367" s="17">
        <v>0.67892481272105298</v>
      </c>
      <c r="AD367" s="17">
        <v>0.68746375993448905</v>
      </c>
      <c r="AE367" s="17"/>
      <c r="AF367" s="17">
        <v>0.59111325097456102</v>
      </c>
      <c r="AG367" s="17">
        <v>0.714531186048455</v>
      </c>
      <c r="AH367" s="17">
        <v>0.67321971258545399</v>
      </c>
      <c r="AI367" s="17">
        <v>0.69871243681946904</v>
      </c>
      <c r="AJ367" s="17">
        <v>0.79721168110672502</v>
      </c>
      <c r="AK367" s="17">
        <v>0.71172019920107599</v>
      </c>
      <c r="AL367" s="17"/>
      <c r="AM367" s="17">
        <v>0.75475353210241303</v>
      </c>
      <c r="AN367" s="17">
        <v>0.65760718543403496</v>
      </c>
      <c r="AO367" s="17">
        <v>0.626666641646905</v>
      </c>
      <c r="AP367" s="17">
        <v>0.83976549488914198</v>
      </c>
      <c r="AQ367" s="17">
        <v>0.56943314874988304</v>
      </c>
      <c r="AR367" s="17"/>
      <c r="AS367" s="17">
        <v>0.73593756184498205</v>
      </c>
      <c r="AT367" s="17">
        <v>0.65186157087143703</v>
      </c>
      <c r="AU367" s="17">
        <v>0.58163970742471904</v>
      </c>
      <c r="AV367" s="17"/>
      <c r="AW367" s="17">
        <v>0.69874252825621797</v>
      </c>
      <c r="AX367" s="17">
        <v>0.71537376015176302</v>
      </c>
      <c r="AY367" s="17">
        <v>0.66134097050407803</v>
      </c>
      <c r="AZ367" s="17">
        <v>0.62190815799925503</v>
      </c>
      <c r="BA367" s="17">
        <v>0.82093581085646805</v>
      </c>
      <c r="BB367" s="17"/>
      <c r="BC367" s="17">
        <v>0.77061828242474495</v>
      </c>
      <c r="BD367" s="17">
        <v>0.61549119997498603</v>
      </c>
      <c r="BE367" s="17" t="s">
        <v>101</v>
      </c>
      <c r="BF367" s="17">
        <v>0.62323515665284701</v>
      </c>
      <c r="BG367" s="17">
        <v>0.63496160870026697</v>
      </c>
      <c r="BH367" s="17">
        <v>0.655628488814891</v>
      </c>
      <c r="BI367" s="17">
        <v>0.59591420957780294</v>
      </c>
      <c r="BJ367" s="17"/>
      <c r="BK367" s="17">
        <v>0.653824414056836</v>
      </c>
      <c r="BL367" s="17">
        <v>0.71039414587322303</v>
      </c>
      <c r="BM367" s="17">
        <v>0.68062580210314005</v>
      </c>
      <c r="BN367" s="17">
        <v>0.69622199864408696</v>
      </c>
      <c r="BO367" s="17">
        <v>0.68511442042063397</v>
      </c>
      <c r="BP367" s="17">
        <v>0.72145124987671905</v>
      </c>
      <c r="BQ367" s="17">
        <v>0.68037186333119704</v>
      </c>
      <c r="BR367" s="17">
        <v>0.61406847362069295</v>
      </c>
      <c r="BS367" s="17"/>
      <c r="BT367" s="17">
        <v>0.66175531030928303</v>
      </c>
      <c r="BU367" s="17">
        <v>0.78861945344978901</v>
      </c>
      <c r="BV367" s="17">
        <v>0.64826020412014895</v>
      </c>
      <c r="BW367" s="17"/>
      <c r="BX367" s="17">
        <v>0.65501767922266596</v>
      </c>
      <c r="BY367" s="17">
        <v>0.65771669427408197</v>
      </c>
      <c r="BZ367" s="17"/>
      <c r="CA367" s="17">
        <v>0.66324460916904904</v>
      </c>
      <c r="CB367" s="17">
        <v>0.66222298922883005</v>
      </c>
      <c r="CC367" s="17">
        <v>0.66358405737378201</v>
      </c>
      <c r="CD367" s="17">
        <v>0.59573342666371698</v>
      </c>
      <c r="CE367" s="17">
        <v>0.66272292400437405</v>
      </c>
    </row>
    <row r="368" spans="2:83" x14ac:dyDescent="0.35">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row>
    <row r="369" spans="2:83" x14ac:dyDescent="0.35">
      <c r="B369" s="6" t="s">
        <v>247</v>
      </c>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row>
    <row r="370" spans="2:83" x14ac:dyDescent="0.35">
      <c r="B370" s="24" t="s">
        <v>103</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row>
    <row r="371" spans="2:83" x14ac:dyDescent="0.35">
      <c r="B371" t="s">
        <v>173</v>
      </c>
      <c r="C371" s="17">
        <v>0.16010925723358299</v>
      </c>
      <c r="D371" s="17">
        <v>0.146864672329798</v>
      </c>
      <c r="E371" s="17">
        <v>0.17338590212935201</v>
      </c>
      <c r="F371" s="17"/>
      <c r="G371" s="17">
        <v>0.19344595017593999</v>
      </c>
      <c r="H371" s="17">
        <v>0.21617334417405601</v>
      </c>
      <c r="I371" s="17">
        <v>0.17464674878400899</v>
      </c>
      <c r="J371" s="17">
        <v>0.128523837183116</v>
      </c>
      <c r="K371" s="17">
        <v>0.100593141545603</v>
      </c>
      <c r="L371" s="17">
        <v>0.14562223587068401</v>
      </c>
      <c r="M371" s="17"/>
      <c r="N371" s="17">
        <v>0.22159540392463301</v>
      </c>
      <c r="O371" s="17">
        <v>0.15935793121575101</v>
      </c>
      <c r="P371" s="17">
        <v>0.15400743181006801</v>
      </c>
      <c r="Q371" s="17">
        <v>0.137891195800002</v>
      </c>
      <c r="R371" s="17">
        <v>0.159628603167983</v>
      </c>
      <c r="S371" s="17">
        <v>9.7448066357272295E-2</v>
      </c>
      <c r="T371" s="17">
        <v>0.156643557047908</v>
      </c>
      <c r="U371" s="17">
        <v>0.13059293799691099</v>
      </c>
      <c r="V371" s="17">
        <v>0.12602964370467001</v>
      </c>
      <c r="W371" s="17">
        <v>0.13390924420889599</v>
      </c>
      <c r="X371" s="17">
        <v>0.24492487372076699</v>
      </c>
      <c r="Y371" s="17">
        <v>0.25842645630371702</v>
      </c>
      <c r="Z371" s="17"/>
      <c r="AA371" s="17">
        <v>0.19372404200771201</v>
      </c>
      <c r="AB371" s="17">
        <v>0.16288512117850801</v>
      </c>
      <c r="AC371" s="17">
        <v>0.145563520153666</v>
      </c>
      <c r="AD371" s="17">
        <v>0.13092084904363299</v>
      </c>
      <c r="AE371" s="17"/>
      <c r="AF371" s="17">
        <v>0.23429644538181499</v>
      </c>
      <c r="AG371" s="17">
        <v>0.13705716581733801</v>
      </c>
      <c r="AH371" s="17">
        <v>0.12678146592230499</v>
      </c>
      <c r="AI371" s="17">
        <v>0.116352452936218</v>
      </c>
      <c r="AJ371" s="17">
        <v>0.16359954552772599</v>
      </c>
      <c r="AK371" s="17">
        <v>0.19955562359797399</v>
      </c>
      <c r="AL371" s="17"/>
      <c r="AM371" s="17">
        <v>0.14257097611682901</v>
      </c>
      <c r="AN371" s="17">
        <v>0.17631082070578599</v>
      </c>
      <c r="AO371" s="17">
        <v>0.20066483200249699</v>
      </c>
      <c r="AP371" s="17">
        <v>0.21535904466920699</v>
      </c>
      <c r="AQ371" s="17">
        <v>6.7964557775717693E-2</v>
      </c>
      <c r="AR371" s="17"/>
      <c r="AS371" s="17">
        <v>0.154709008414256</v>
      </c>
      <c r="AT371" s="17">
        <v>0.163223301208343</v>
      </c>
      <c r="AU371" s="17">
        <v>0.17875618724682499</v>
      </c>
      <c r="AV371" s="17"/>
      <c r="AW371" s="17">
        <v>0.136024201170034</v>
      </c>
      <c r="AX371" s="17">
        <v>0.13293636046771601</v>
      </c>
      <c r="AY371" s="17">
        <v>0.178163148399474</v>
      </c>
      <c r="AZ371" s="17">
        <v>0.2341387249453</v>
      </c>
      <c r="BA371" s="17">
        <v>0.26896050392665399</v>
      </c>
      <c r="BB371" s="17"/>
      <c r="BC371" s="17">
        <v>0.17213704099725899</v>
      </c>
      <c r="BD371" s="17">
        <v>0.15515700913717301</v>
      </c>
      <c r="BE371" s="17" t="s">
        <v>101</v>
      </c>
      <c r="BF371" s="17">
        <v>0.138024154797558</v>
      </c>
      <c r="BG371" s="17">
        <v>0.13917712086395401</v>
      </c>
      <c r="BH371" s="17">
        <v>0.15592475528156199</v>
      </c>
      <c r="BI371" s="17">
        <v>0.190265147173618</v>
      </c>
      <c r="BJ371" s="17"/>
      <c r="BK371" s="17">
        <v>0.151039751412088</v>
      </c>
      <c r="BL371" s="17">
        <v>0.155547158388219</v>
      </c>
      <c r="BM371" s="17">
        <v>0.125993935087585</v>
      </c>
      <c r="BN371" s="17">
        <v>0.15526969101134999</v>
      </c>
      <c r="BO371" s="17">
        <v>0.14961524999727399</v>
      </c>
      <c r="BP371" s="17">
        <v>0.19808439018367499</v>
      </c>
      <c r="BQ371" s="17">
        <v>0.226808336182895</v>
      </c>
      <c r="BR371" s="17">
        <v>0.22065316579448699</v>
      </c>
      <c r="BS371" s="17"/>
      <c r="BT371" s="17">
        <v>0.18038709401182601</v>
      </c>
      <c r="BU371" s="17">
        <v>0.12300432632231501</v>
      </c>
      <c r="BV371" s="17">
        <v>0.17025361448843301</v>
      </c>
      <c r="BW371" s="17"/>
      <c r="BX371" s="17">
        <v>0.22498288790169901</v>
      </c>
      <c r="BY371" s="17">
        <v>0.135126385145142</v>
      </c>
      <c r="BZ371" s="17"/>
      <c r="CA371" s="17">
        <v>0.398501314050838</v>
      </c>
      <c r="CB371" s="17">
        <v>0.16534498215437801</v>
      </c>
      <c r="CC371" s="17">
        <v>0.14993231233990101</v>
      </c>
      <c r="CD371" s="17">
        <v>0.161865421282537</v>
      </c>
      <c r="CE371" s="17">
        <v>0.15936404942781901</v>
      </c>
    </row>
    <row r="372" spans="2:83" x14ac:dyDescent="0.35">
      <c r="B372" t="s">
        <v>174</v>
      </c>
      <c r="C372" s="17">
        <v>0.282053812615222</v>
      </c>
      <c r="D372" s="17">
        <v>0.28323290418957497</v>
      </c>
      <c r="E372" s="17">
        <v>0.27944764455217203</v>
      </c>
      <c r="F372" s="17"/>
      <c r="G372" s="17">
        <v>0.38391424186434198</v>
      </c>
      <c r="H372" s="17">
        <v>0.30009999838019602</v>
      </c>
      <c r="I372" s="17">
        <v>0.265799348843203</v>
      </c>
      <c r="J372" s="17">
        <v>0.273583406777752</v>
      </c>
      <c r="K372" s="17">
        <v>0.251488983052992</v>
      </c>
      <c r="L372" s="17">
        <v>0.239862798890777</v>
      </c>
      <c r="M372" s="17"/>
      <c r="N372" s="17">
        <v>0.32102601217860799</v>
      </c>
      <c r="O372" s="17">
        <v>0.329157859531024</v>
      </c>
      <c r="P372" s="17">
        <v>0.27928776691224999</v>
      </c>
      <c r="Q372" s="17">
        <v>0.26261551835151298</v>
      </c>
      <c r="R372" s="17">
        <v>0.21743394072891001</v>
      </c>
      <c r="S372" s="17">
        <v>0.31881064155209998</v>
      </c>
      <c r="T372" s="17">
        <v>0.27598688469101401</v>
      </c>
      <c r="U372" s="17">
        <v>0.27912687089739502</v>
      </c>
      <c r="V372" s="17">
        <v>0.24499355540081699</v>
      </c>
      <c r="W372" s="17">
        <v>0.26254739895329898</v>
      </c>
      <c r="X372" s="17">
        <v>0.24872565418974199</v>
      </c>
      <c r="Y372" s="17">
        <v>0.27188570550071101</v>
      </c>
      <c r="Z372" s="17"/>
      <c r="AA372" s="17">
        <v>0.34597964128434899</v>
      </c>
      <c r="AB372" s="17">
        <v>0.27271472951321801</v>
      </c>
      <c r="AC372" s="17">
        <v>0.25383277051239</v>
      </c>
      <c r="AD372" s="17">
        <v>0.249840900464806</v>
      </c>
      <c r="AE372" s="17"/>
      <c r="AF372" s="17">
        <v>0.31665240307519599</v>
      </c>
      <c r="AG372" s="17">
        <v>0.28154728890088798</v>
      </c>
      <c r="AH372" s="17">
        <v>0.29194194857609201</v>
      </c>
      <c r="AI372" s="17">
        <v>0.249059836723385</v>
      </c>
      <c r="AJ372" s="17">
        <v>0.26647013735870601</v>
      </c>
      <c r="AK372" s="17">
        <v>0.26733711949635602</v>
      </c>
      <c r="AL372" s="17"/>
      <c r="AM372" s="17">
        <v>0.27487969167274201</v>
      </c>
      <c r="AN372" s="17">
        <v>0.328912827629389</v>
      </c>
      <c r="AO372" s="17">
        <v>0.22428310991894801</v>
      </c>
      <c r="AP372" s="17">
        <v>0.213815031509794</v>
      </c>
      <c r="AQ372" s="17">
        <v>0.24342984910770099</v>
      </c>
      <c r="AR372" s="17"/>
      <c r="AS372" s="17">
        <v>0.27609195473068598</v>
      </c>
      <c r="AT372" s="17">
        <v>0.32970738100347102</v>
      </c>
      <c r="AU372" s="17">
        <v>0.257626393051061</v>
      </c>
      <c r="AV372" s="17"/>
      <c r="AW372" s="17">
        <v>0.20367739576964999</v>
      </c>
      <c r="AX372" s="17">
        <v>0.30142551332363998</v>
      </c>
      <c r="AY372" s="17">
        <v>0.32449249651576101</v>
      </c>
      <c r="AZ372" s="17">
        <v>0.297548723167045</v>
      </c>
      <c r="BA372" s="17">
        <v>0.46330830559962299</v>
      </c>
      <c r="BB372" s="17"/>
      <c r="BC372" s="17">
        <v>0.25741895827454903</v>
      </c>
      <c r="BD372" s="17">
        <v>0.28393439766477901</v>
      </c>
      <c r="BE372" s="17" t="s">
        <v>101</v>
      </c>
      <c r="BF372" s="17">
        <v>0.28283886207852199</v>
      </c>
      <c r="BG372" s="17">
        <v>0.32336436410741098</v>
      </c>
      <c r="BH372" s="17">
        <v>0.32885391582190998</v>
      </c>
      <c r="BI372" s="17">
        <v>0.18575022020453799</v>
      </c>
      <c r="BJ372" s="17"/>
      <c r="BK372" s="17">
        <v>0.28698255128484801</v>
      </c>
      <c r="BL372" s="17">
        <v>0.24410583376517</v>
      </c>
      <c r="BM372" s="17">
        <v>0.278760718737112</v>
      </c>
      <c r="BN372" s="17">
        <v>0.25000205144973903</v>
      </c>
      <c r="BO372" s="17">
        <v>0.32769640900751501</v>
      </c>
      <c r="BP372" s="17">
        <v>0.29628775836022497</v>
      </c>
      <c r="BQ372" s="17">
        <v>0.31785965809072703</v>
      </c>
      <c r="BR372" s="17">
        <v>0.367265444808409</v>
      </c>
      <c r="BS372" s="17"/>
      <c r="BT372" s="17">
        <v>0.28716028281876999</v>
      </c>
      <c r="BU372" s="17">
        <v>0.25040933777980401</v>
      </c>
      <c r="BV372" s="17">
        <v>0.29588626252002498</v>
      </c>
      <c r="BW372" s="17"/>
      <c r="BX372" s="17">
        <v>0.28717430830220297</v>
      </c>
      <c r="BY372" s="17">
        <v>0.29271235597211898</v>
      </c>
      <c r="BZ372" s="17"/>
      <c r="CA372" s="17">
        <v>0.39217801827583798</v>
      </c>
      <c r="CB372" s="17">
        <v>0.36426238634781</v>
      </c>
      <c r="CC372" s="17">
        <v>0.27943864401699497</v>
      </c>
      <c r="CD372" s="17">
        <v>0.27247812956460599</v>
      </c>
      <c r="CE372" s="17">
        <v>0.26234464488243397</v>
      </c>
    </row>
    <row r="373" spans="2:83" x14ac:dyDescent="0.35">
      <c r="B373" t="s">
        <v>175</v>
      </c>
      <c r="C373" s="17">
        <v>0.257923867042477</v>
      </c>
      <c r="D373" s="17">
        <v>0.26253292515936899</v>
      </c>
      <c r="E373" s="17">
        <v>0.253680596715677</v>
      </c>
      <c r="F373" s="17"/>
      <c r="G373" s="17">
        <v>0.237797549497517</v>
      </c>
      <c r="H373" s="17">
        <v>0.23952410774688501</v>
      </c>
      <c r="I373" s="17">
        <v>0.31047574442621501</v>
      </c>
      <c r="J373" s="17">
        <v>0.25005566499389797</v>
      </c>
      <c r="K373" s="17">
        <v>0.26834796381041998</v>
      </c>
      <c r="L373" s="17">
        <v>0.24313440996916699</v>
      </c>
      <c r="M373" s="17"/>
      <c r="N373" s="17">
        <v>0.210925584423413</v>
      </c>
      <c r="O373" s="17">
        <v>0.23565719093332901</v>
      </c>
      <c r="P373" s="17">
        <v>0.26947810266831501</v>
      </c>
      <c r="Q373" s="17">
        <v>0.30198366033343599</v>
      </c>
      <c r="R373" s="17">
        <v>0.33622527644948302</v>
      </c>
      <c r="S373" s="17">
        <v>0.31156895566054599</v>
      </c>
      <c r="T373" s="17">
        <v>0.223471170710278</v>
      </c>
      <c r="U373" s="17">
        <v>0.237501323479612</v>
      </c>
      <c r="V373" s="17">
        <v>0.261864869423373</v>
      </c>
      <c r="W373" s="17">
        <v>0.28989075441865098</v>
      </c>
      <c r="X373" s="17">
        <v>0.18569005666562399</v>
      </c>
      <c r="Y373" s="17">
        <v>0.196615903277856</v>
      </c>
      <c r="Z373" s="17"/>
      <c r="AA373" s="17">
        <v>0.20040250079965399</v>
      </c>
      <c r="AB373" s="17">
        <v>0.27060343029247402</v>
      </c>
      <c r="AC373" s="17">
        <v>0.28918438045184802</v>
      </c>
      <c r="AD373" s="17">
        <v>0.279467451846653</v>
      </c>
      <c r="AE373" s="17"/>
      <c r="AF373" s="17">
        <v>0.21347831583589699</v>
      </c>
      <c r="AG373" s="17">
        <v>0.28671878868891998</v>
      </c>
      <c r="AH373" s="17">
        <v>0.277350732448433</v>
      </c>
      <c r="AI373" s="17">
        <v>0.26613790779047602</v>
      </c>
      <c r="AJ373" s="17">
        <v>0.230931111699198</v>
      </c>
      <c r="AK373" s="17">
        <v>0.28965016587671299</v>
      </c>
      <c r="AL373" s="17"/>
      <c r="AM373" s="17">
        <v>0.23932515193994999</v>
      </c>
      <c r="AN373" s="17">
        <v>0.243954446986936</v>
      </c>
      <c r="AO373" s="17">
        <v>0.315336032091384</v>
      </c>
      <c r="AP373" s="17">
        <v>0.27833963723718003</v>
      </c>
      <c r="AQ373" s="17">
        <v>0.34310835890048602</v>
      </c>
      <c r="AR373" s="17"/>
      <c r="AS373" s="17">
        <v>0.247731093202399</v>
      </c>
      <c r="AT373" s="17">
        <v>0.25186752428231002</v>
      </c>
      <c r="AU373" s="17">
        <v>0.30430894110720302</v>
      </c>
      <c r="AV373" s="17"/>
      <c r="AW373" s="17">
        <v>0.30706353063146802</v>
      </c>
      <c r="AX373" s="17">
        <v>0.25013755220475797</v>
      </c>
      <c r="AY373" s="17">
        <v>0.23374884803107401</v>
      </c>
      <c r="AZ373" s="17">
        <v>0.23757300112332499</v>
      </c>
      <c r="BA373" s="17">
        <v>0.124169056623363</v>
      </c>
      <c r="BB373" s="17"/>
      <c r="BC373" s="17">
        <v>0.23723532468567701</v>
      </c>
      <c r="BD373" s="17">
        <v>0.270084458248537</v>
      </c>
      <c r="BE373" s="17" t="s">
        <v>101</v>
      </c>
      <c r="BF373" s="17">
        <v>0.27771800622249598</v>
      </c>
      <c r="BG373" s="17">
        <v>0.25001053754153002</v>
      </c>
      <c r="BH373" s="17">
        <v>0.274844761770974</v>
      </c>
      <c r="BI373" s="17">
        <v>0.30980117887347403</v>
      </c>
      <c r="BJ373" s="17"/>
      <c r="BK373" s="17">
        <v>0.25153179139741899</v>
      </c>
      <c r="BL373" s="17">
        <v>0.27614606492767901</v>
      </c>
      <c r="BM373" s="17">
        <v>0.28263947212829998</v>
      </c>
      <c r="BN373" s="17">
        <v>0.300999290690316</v>
      </c>
      <c r="BO373" s="17">
        <v>0.240397574889051</v>
      </c>
      <c r="BP373" s="17">
        <v>0.25722052320223798</v>
      </c>
      <c r="BQ373" s="17">
        <v>0.14180205337701199</v>
      </c>
      <c r="BR373" s="17">
        <v>0.126250812964526</v>
      </c>
      <c r="BS373" s="17"/>
      <c r="BT373" s="17">
        <v>0.27896376365835601</v>
      </c>
      <c r="BU373" s="17">
        <v>0.249783264403066</v>
      </c>
      <c r="BV373" s="17">
        <v>0.24815946919953499</v>
      </c>
      <c r="BW373" s="17"/>
      <c r="BX373" s="17">
        <v>0.24507755417131</v>
      </c>
      <c r="BY373" s="17">
        <v>0.27016859551769601</v>
      </c>
      <c r="BZ373" s="17"/>
      <c r="CA373" s="17">
        <v>0.108740452248989</v>
      </c>
      <c r="CB373" s="17">
        <v>0.18595267001541699</v>
      </c>
      <c r="CC373" s="17">
        <v>0.28601685599322502</v>
      </c>
      <c r="CD373" s="17">
        <v>0.27388348904988002</v>
      </c>
      <c r="CE373" s="17">
        <v>0.30316926065103</v>
      </c>
    </row>
    <row r="374" spans="2:83" x14ac:dyDescent="0.35">
      <c r="B374" t="s">
        <v>176</v>
      </c>
      <c r="C374" s="17">
        <v>0.163157735340999</v>
      </c>
      <c r="D374" s="17">
        <v>0.17267704696755301</v>
      </c>
      <c r="E374" s="17">
        <v>0.15433880640000899</v>
      </c>
      <c r="F374" s="17"/>
      <c r="G374" s="17">
        <v>0.103127777229216</v>
      </c>
      <c r="H374" s="17">
        <v>0.12944657298005899</v>
      </c>
      <c r="I374" s="17">
        <v>0.15203636166884901</v>
      </c>
      <c r="J374" s="17">
        <v>0.16250722000901099</v>
      </c>
      <c r="K374" s="17">
        <v>0.20442446275310899</v>
      </c>
      <c r="L374" s="17">
        <v>0.21267975709645801</v>
      </c>
      <c r="M374" s="17"/>
      <c r="N374" s="17">
        <v>0.126255967008916</v>
      </c>
      <c r="O374" s="17">
        <v>0.133567068669452</v>
      </c>
      <c r="P374" s="17">
        <v>0.16842155345774401</v>
      </c>
      <c r="Q374" s="17">
        <v>0.16872859466811299</v>
      </c>
      <c r="R374" s="17">
        <v>0.146701517674312</v>
      </c>
      <c r="S374" s="17">
        <v>0.15858121238773401</v>
      </c>
      <c r="T374" s="17">
        <v>0.19813680321709901</v>
      </c>
      <c r="U374" s="17">
        <v>0.23727285304340201</v>
      </c>
      <c r="V374" s="17">
        <v>0.20860194387061801</v>
      </c>
      <c r="W374" s="17">
        <v>0.14579947092643</v>
      </c>
      <c r="X374" s="17">
        <v>0.18260621373025099</v>
      </c>
      <c r="Y374" s="17">
        <v>0.14687988496916701</v>
      </c>
      <c r="Z374" s="17"/>
      <c r="AA374" s="17">
        <v>0.14340617583494</v>
      </c>
      <c r="AB374" s="17">
        <v>0.163398886194939</v>
      </c>
      <c r="AC374" s="17">
        <v>0.17309560900572099</v>
      </c>
      <c r="AD374" s="17">
        <v>0.174813297387832</v>
      </c>
      <c r="AE374" s="17"/>
      <c r="AF374" s="17">
        <v>0.112789376530587</v>
      </c>
      <c r="AG374" s="17">
        <v>0.167276016004753</v>
      </c>
      <c r="AH374" s="17">
        <v>0.152181472593301</v>
      </c>
      <c r="AI374" s="17">
        <v>0.22270395492301201</v>
      </c>
      <c r="AJ374" s="17">
        <v>0.18004180798036201</v>
      </c>
      <c r="AK374" s="17">
        <v>0.12223760840284301</v>
      </c>
      <c r="AL374" s="17"/>
      <c r="AM374" s="17">
        <v>0.205671754101724</v>
      </c>
      <c r="AN374" s="17">
        <v>0.13955559525349501</v>
      </c>
      <c r="AO374" s="17">
        <v>0.13618353556499399</v>
      </c>
      <c r="AP374" s="17">
        <v>0.12376557107952101</v>
      </c>
      <c r="AQ374" s="17">
        <v>0.13685624728507301</v>
      </c>
      <c r="AR374" s="17"/>
      <c r="AS374" s="17">
        <v>0.204528226753905</v>
      </c>
      <c r="AT374" s="17">
        <v>0.137321526784456</v>
      </c>
      <c r="AU374" s="17">
        <v>0.151541711734752</v>
      </c>
      <c r="AV374" s="17"/>
      <c r="AW374" s="17">
        <v>0.18578756090561999</v>
      </c>
      <c r="AX374" s="17">
        <v>0.176580719590369</v>
      </c>
      <c r="AY374" s="17">
        <v>0.145787359481335</v>
      </c>
      <c r="AZ374" s="17">
        <v>0.13913451849498101</v>
      </c>
      <c r="BA374" s="17">
        <v>6.0191976569230997E-2</v>
      </c>
      <c r="BB374" s="17"/>
      <c r="BC374" s="17">
        <v>0.19610633017850701</v>
      </c>
      <c r="BD374" s="17">
        <v>0.17039791400931301</v>
      </c>
      <c r="BE374" s="17" t="s">
        <v>101</v>
      </c>
      <c r="BF374" s="17">
        <v>0.124027993678792</v>
      </c>
      <c r="BG374" s="17">
        <v>9.6166532766608595E-2</v>
      </c>
      <c r="BH374" s="17">
        <v>0.125419713824833</v>
      </c>
      <c r="BI374" s="17">
        <v>0.19861770170618301</v>
      </c>
      <c r="BJ374" s="17"/>
      <c r="BK374" s="17">
        <v>0.115580135163525</v>
      </c>
      <c r="BL374" s="17">
        <v>0.15763070294817999</v>
      </c>
      <c r="BM374" s="17">
        <v>0.181189856939344</v>
      </c>
      <c r="BN374" s="17">
        <v>0.14534742195593101</v>
      </c>
      <c r="BO374" s="17">
        <v>0.19454573318052301</v>
      </c>
      <c r="BP374" s="17">
        <v>0.15349634521797201</v>
      </c>
      <c r="BQ374" s="17">
        <v>0.15169921345390899</v>
      </c>
      <c r="BR374" s="17">
        <v>0.173766125918078</v>
      </c>
      <c r="BS374" s="17"/>
      <c r="BT374" s="17">
        <v>0.15335507875196</v>
      </c>
      <c r="BU374" s="17">
        <v>0.20833104922786699</v>
      </c>
      <c r="BV374" s="17">
        <v>0.14271433587246399</v>
      </c>
      <c r="BW374" s="17"/>
      <c r="BX374" s="17">
        <v>0.13070377898847299</v>
      </c>
      <c r="BY374" s="17">
        <v>0.17033132834304801</v>
      </c>
      <c r="BZ374" s="17"/>
      <c r="CA374" s="17">
        <v>5.2343995446481703E-2</v>
      </c>
      <c r="CB374" s="17">
        <v>0.16825368074515901</v>
      </c>
      <c r="CC374" s="17">
        <v>0.153540143332243</v>
      </c>
      <c r="CD374" s="17">
        <v>0.160930219087178</v>
      </c>
      <c r="CE374" s="17">
        <v>0.14718652765422499</v>
      </c>
    </row>
    <row r="375" spans="2:83" x14ac:dyDescent="0.35">
      <c r="B375" t="s">
        <v>177</v>
      </c>
      <c r="C375" s="17">
        <v>6.1195913422368999E-2</v>
      </c>
      <c r="D375" s="17">
        <v>6.5591514755594493E-2</v>
      </c>
      <c r="E375" s="17">
        <v>5.74507256061767E-2</v>
      </c>
      <c r="F375" s="17"/>
      <c r="G375" s="17">
        <v>2.8065360816858499E-2</v>
      </c>
      <c r="H375" s="17">
        <v>4.1120663993534701E-2</v>
      </c>
      <c r="I375" s="17">
        <v>4.7387400909257298E-2</v>
      </c>
      <c r="J375" s="17">
        <v>0.10249234713869999</v>
      </c>
      <c r="K375" s="17">
        <v>6.7684150333005094E-2</v>
      </c>
      <c r="L375" s="17">
        <v>7.3156847602712696E-2</v>
      </c>
      <c r="M375" s="17"/>
      <c r="N375" s="17">
        <v>5.7126012894497598E-2</v>
      </c>
      <c r="O375" s="17">
        <v>7.3947793856649499E-2</v>
      </c>
      <c r="P375" s="17">
        <v>4.9814845388216497E-2</v>
      </c>
      <c r="Q375" s="17">
        <v>5.7775854117233398E-2</v>
      </c>
      <c r="R375" s="17">
        <v>7.0471294203881499E-2</v>
      </c>
      <c r="S375" s="17">
        <v>5.7631533014174799E-2</v>
      </c>
      <c r="T375" s="17">
        <v>6.3327529775991695E-2</v>
      </c>
      <c r="U375" s="17">
        <v>6.5180530626789801E-2</v>
      </c>
      <c r="V375" s="17">
        <v>4.9370767279573798E-2</v>
      </c>
      <c r="W375" s="17">
        <v>8.8487825833804296E-2</v>
      </c>
      <c r="X375" s="17">
        <v>5.5134928713317398E-2</v>
      </c>
      <c r="Y375" s="17">
        <v>1.48500439855393E-2</v>
      </c>
      <c r="Z375" s="17"/>
      <c r="AA375" s="17">
        <v>5.51226606090916E-2</v>
      </c>
      <c r="AB375" s="17">
        <v>5.2435145415192098E-2</v>
      </c>
      <c r="AC375" s="17">
        <v>7.35679863374087E-2</v>
      </c>
      <c r="AD375" s="17">
        <v>6.6457171091262798E-2</v>
      </c>
      <c r="AE375" s="17"/>
      <c r="AF375" s="17">
        <v>6.7089859425287904E-2</v>
      </c>
      <c r="AG375" s="17">
        <v>5.75241724087538E-2</v>
      </c>
      <c r="AH375" s="17">
        <v>5.5580688788060002E-2</v>
      </c>
      <c r="AI375" s="17">
        <v>5.1239214831065298E-2</v>
      </c>
      <c r="AJ375" s="17">
        <v>7.5700512460330605E-2</v>
      </c>
      <c r="AK375" s="17">
        <v>7.3052164687062701E-2</v>
      </c>
      <c r="AL375" s="17"/>
      <c r="AM375" s="17">
        <v>7.3161575018252198E-2</v>
      </c>
      <c r="AN375" s="17">
        <v>4.8846389872999399E-2</v>
      </c>
      <c r="AO375" s="17">
        <v>6.7641756898170202E-2</v>
      </c>
      <c r="AP375" s="17">
        <v>7.4332637417614006E-2</v>
      </c>
      <c r="AQ375" s="17">
        <v>6.7402493576250999E-2</v>
      </c>
      <c r="AR375" s="17"/>
      <c r="AS375" s="17">
        <v>5.5139223474345397E-2</v>
      </c>
      <c r="AT375" s="17">
        <v>5.7743256039800198E-2</v>
      </c>
      <c r="AU375" s="17">
        <v>6.4625522645692601E-2</v>
      </c>
      <c r="AV375" s="17"/>
      <c r="AW375" s="17">
        <v>7.3007967394054907E-2</v>
      </c>
      <c r="AX375" s="17">
        <v>5.8832598678764197E-2</v>
      </c>
      <c r="AY375" s="17">
        <v>6.1773178701583303E-2</v>
      </c>
      <c r="AZ375" s="17">
        <v>4.4405756487899802E-2</v>
      </c>
      <c r="BA375" s="17">
        <v>4.1666250761814801E-2</v>
      </c>
      <c r="BB375" s="17"/>
      <c r="BC375" s="17">
        <v>6.6155673832165099E-2</v>
      </c>
      <c r="BD375" s="17">
        <v>5.3773362440777503E-2</v>
      </c>
      <c r="BE375" s="17" t="s">
        <v>101</v>
      </c>
      <c r="BF375" s="17">
        <v>8.7656865157696398E-2</v>
      </c>
      <c r="BG375" s="17">
        <v>8.5965376217567294E-2</v>
      </c>
      <c r="BH375" s="17">
        <v>3.73253885430882E-2</v>
      </c>
      <c r="BI375" s="17">
        <v>3.1716288062092E-2</v>
      </c>
      <c r="BJ375" s="17"/>
      <c r="BK375" s="17">
        <v>7.24557476869057E-2</v>
      </c>
      <c r="BL375" s="17">
        <v>7.5911690746416696E-2</v>
      </c>
      <c r="BM375" s="17">
        <v>4.6591686148743101E-2</v>
      </c>
      <c r="BN375" s="17">
        <v>6.43332456622807E-2</v>
      </c>
      <c r="BO375" s="17">
        <v>3.2920771811056002E-2</v>
      </c>
      <c r="BP375" s="17">
        <v>5.4629382330892602E-2</v>
      </c>
      <c r="BQ375" s="17">
        <v>0.146688957596986</v>
      </c>
      <c r="BR375" s="17">
        <v>5.9017214808007E-2</v>
      </c>
      <c r="BS375" s="17"/>
      <c r="BT375" s="17">
        <v>4.91370675772436E-2</v>
      </c>
      <c r="BU375" s="17">
        <v>7.0240672053344597E-2</v>
      </c>
      <c r="BV375" s="17">
        <v>6.3820444240218696E-2</v>
      </c>
      <c r="BW375" s="17"/>
      <c r="BX375" s="17">
        <v>5.1939634039927199E-2</v>
      </c>
      <c r="BY375" s="17">
        <v>6.5248605776705604E-2</v>
      </c>
      <c r="BZ375" s="17"/>
      <c r="CA375" s="17">
        <v>3.8492170838389003E-2</v>
      </c>
      <c r="CB375" s="17">
        <v>7.0703351938014997E-2</v>
      </c>
      <c r="CC375" s="17">
        <v>6.18229347809491E-2</v>
      </c>
      <c r="CD375" s="17">
        <v>7.2850319460201707E-2</v>
      </c>
      <c r="CE375" s="17">
        <v>5.4684738688243403E-2</v>
      </c>
    </row>
    <row r="376" spans="2:83" x14ac:dyDescent="0.35">
      <c r="B376" t="s">
        <v>113</v>
      </c>
      <c r="C376" s="17">
        <v>7.5559414345349907E-2</v>
      </c>
      <c r="D376" s="17">
        <v>6.9100936598109397E-2</v>
      </c>
      <c r="E376" s="17">
        <v>8.1696324596612899E-2</v>
      </c>
      <c r="F376" s="17"/>
      <c r="G376" s="17">
        <v>5.36491204161266E-2</v>
      </c>
      <c r="H376" s="17">
        <v>7.3635312725269603E-2</v>
      </c>
      <c r="I376" s="17">
        <v>4.9654395368466699E-2</v>
      </c>
      <c r="J376" s="17">
        <v>8.28375238975224E-2</v>
      </c>
      <c r="K376" s="17">
        <v>0.107461298504871</v>
      </c>
      <c r="L376" s="17">
        <v>8.5543950570201102E-2</v>
      </c>
      <c r="M376" s="17"/>
      <c r="N376" s="17">
        <v>6.3071019569931899E-2</v>
      </c>
      <c r="O376" s="17">
        <v>6.8312155793795099E-2</v>
      </c>
      <c r="P376" s="17">
        <v>7.8990299763407198E-2</v>
      </c>
      <c r="Q376" s="17">
        <v>7.1005176729701205E-2</v>
      </c>
      <c r="R376" s="17">
        <v>6.9539367775430599E-2</v>
      </c>
      <c r="S376" s="17">
        <v>5.5959591028172398E-2</v>
      </c>
      <c r="T376" s="17">
        <v>8.24340545577089E-2</v>
      </c>
      <c r="U376" s="17">
        <v>5.03254839558894E-2</v>
      </c>
      <c r="V376" s="17">
        <v>0.109139220320948</v>
      </c>
      <c r="W376" s="17">
        <v>7.9365305658920401E-2</v>
      </c>
      <c r="X376" s="17">
        <v>8.2918272980298302E-2</v>
      </c>
      <c r="Y376" s="17">
        <v>0.11134200596301</v>
      </c>
      <c r="Z376" s="17"/>
      <c r="AA376" s="17">
        <v>6.1364979464252803E-2</v>
      </c>
      <c r="AB376" s="17">
        <v>7.7962687405667697E-2</v>
      </c>
      <c r="AC376" s="17">
        <v>6.4755733538965604E-2</v>
      </c>
      <c r="AD376" s="17">
        <v>9.8500330165811903E-2</v>
      </c>
      <c r="AE376" s="17"/>
      <c r="AF376" s="17">
        <v>5.56935997512161E-2</v>
      </c>
      <c r="AG376" s="17">
        <v>6.9876568179346898E-2</v>
      </c>
      <c r="AH376" s="17">
        <v>9.6163691671809007E-2</v>
      </c>
      <c r="AI376" s="17">
        <v>9.4506632795843301E-2</v>
      </c>
      <c r="AJ376" s="17">
        <v>8.3256884973676407E-2</v>
      </c>
      <c r="AK376" s="17">
        <v>4.8167317939052698E-2</v>
      </c>
      <c r="AL376" s="17"/>
      <c r="AM376" s="17">
        <v>6.43908511505034E-2</v>
      </c>
      <c r="AN376" s="17">
        <v>6.2419919551394601E-2</v>
      </c>
      <c r="AO376" s="17">
        <v>5.5890733524006302E-2</v>
      </c>
      <c r="AP376" s="17">
        <v>9.4388078086683702E-2</v>
      </c>
      <c r="AQ376" s="17">
        <v>0.14123849335477001</v>
      </c>
      <c r="AR376" s="17"/>
      <c r="AS376" s="17">
        <v>6.1800493424409499E-2</v>
      </c>
      <c r="AT376" s="17">
        <v>6.0137010681619703E-2</v>
      </c>
      <c r="AU376" s="17">
        <v>4.3141244214466398E-2</v>
      </c>
      <c r="AV376" s="17"/>
      <c r="AW376" s="17">
        <v>9.4439344129173305E-2</v>
      </c>
      <c r="AX376" s="17">
        <v>8.0087255734753504E-2</v>
      </c>
      <c r="AY376" s="17">
        <v>5.6034968870772299E-2</v>
      </c>
      <c r="AZ376" s="17">
        <v>4.7199275781449501E-2</v>
      </c>
      <c r="BA376" s="17">
        <v>4.1703906519314299E-2</v>
      </c>
      <c r="BB376" s="17"/>
      <c r="BC376" s="17">
        <v>7.0946672031843697E-2</v>
      </c>
      <c r="BD376" s="17">
        <v>6.6652858499420098E-2</v>
      </c>
      <c r="BE376" s="17" t="s">
        <v>101</v>
      </c>
      <c r="BF376" s="17">
        <v>8.9734118064935794E-2</v>
      </c>
      <c r="BG376" s="17">
        <v>0.105316068502929</v>
      </c>
      <c r="BH376" s="17">
        <v>7.7631464757631996E-2</v>
      </c>
      <c r="BI376" s="17">
        <v>8.3849463980096198E-2</v>
      </c>
      <c r="BJ376" s="17"/>
      <c r="BK376" s="17">
        <v>0.12241002305521501</v>
      </c>
      <c r="BL376" s="17">
        <v>9.0658549224335999E-2</v>
      </c>
      <c r="BM376" s="17">
        <v>8.4824330958915201E-2</v>
      </c>
      <c r="BN376" s="17">
        <v>8.4048299230382997E-2</v>
      </c>
      <c r="BO376" s="17">
        <v>5.4824261114580997E-2</v>
      </c>
      <c r="BP376" s="17">
        <v>4.0281600704996E-2</v>
      </c>
      <c r="BQ376" s="17">
        <v>1.51417812984707E-2</v>
      </c>
      <c r="BR376" s="17">
        <v>5.3047235706492703E-2</v>
      </c>
      <c r="BS376" s="17"/>
      <c r="BT376" s="17">
        <v>5.0996713181844101E-2</v>
      </c>
      <c r="BU376" s="17">
        <v>9.8231350213603894E-2</v>
      </c>
      <c r="BV376" s="17">
        <v>7.9165873679324802E-2</v>
      </c>
      <c r="BW376" s="17"/>
      <c r="BX376" s="17">
        <v>6.0121836596388603E-2</v>
      </c>
      <c r="BY376" s="17">
        <v>6.6412729245289306E-2</v>
      </c>
      <c r="BZ376" s="17"/>
      <c r="CA376" s="17">
        <v>9.7440491394638201E-3</v>
      </c>
      <c r="CB376" s="17">
        <v>4.5482928799220897E-2</v>
      </c>
      <c r="CC376" s="17">
        <v>6.9249109536686795E-2</v>
      </c>
      <c r="CD376" s="17">
        <v>5.7992421555598299E-2</v>
      </c>
      <c r="CE376" s="17">
        <v>7.3250778696248506E-2</v>
      </c>
    </row>
    <row r="377" spans="2:83" x14ac:dyDescent="0.35">
      <c r="B377" t="s">
        <v>178</v>
      </c>
      <c r="C377" s="17">
        <v>0.44216306984880499</v>
      </c>
      <c r="D377" s="17">
        <v>0.43009757651937303</v>
      </c>
      <c r="E377" s="17">
        <v>0.45283354668152398</v>
      </c>
      <c r="F377" s="17"/>
      <c r="G377" s="17">
        <v>0.57736019204028199</v>
      </c>
      <c r="H377" s="17">
        <v>0.51627334255425195</v>
      </c>
      <c r="I377" s="17">
        <v>0.44044609762721298</v>
      </c>
      <c r="J377" s="17">
        <v>0.402107243960868</v>
      </c>
      <c r="K377" s="17">
        <v>0.352082124598595</v>
      </c>
      <c r="L377" s="17">
        <v>0.38548503476146001</v>
      </c>
      <c r="M377" s="17"/>
      <c r="N377" s="17">
        <v>0.54262141610324199</v>
      </c>
      <c r="O377" s="17">
        <v>0.48851579074677498</v>
      </c>
      <c r="P377" s="17">
        <v>0.43329519872231698</v>
      </c>
      <c r="Q377" s="17">
        <v>0.40050671415151601</v>
      </c>
      <c r="R377" s="17">
        <v>0.37706254389689298</v>
      </c>
      <c r="S377" s="17">
        <v>0.41625870790937303</v>
      </c>
      <c r="T377" s="17">
        <v>0.43263044173892201</v>
      </c>
      <c r="U377" s="17">
        <v>0.40971980889430598</v>
      </c>
      <c r="V377" s="17">
        <v>0.37102319910548698</v>
      </c>
      <c r="W377" s="17">
        <v>0.39645664316219498</v>
      </c>
      <c r="X377" s="17">
        <v>0.49365052791051001</v>
      </c>
      <c r="Y377" s="17">
        <v>0.53031216180442797</v>
      </c>
      <c r="Z377" s="17"/>
      <c r="AA377" s="17">
        <v>0.53970368329206098</v>
      </c>
      <c r="AB377" s="17">
        <v>0.43559985069172702</v>
      </c>
      <c r="AC377" s="17">
        <v>0.39939629066605598</v>
      </c>
      <c r="AD377" s="17">
        <v>0.38076174950844</v>
      </c>
      <c r="AE377" s="17"/>
      <c r="AF377" s="17">
        <v>0.55094884845701098</v>
      </c>
      <c r="AG377" s="17">
        <v>0.41860445471822699</v>
      </c>
      <c r="AH377" s="17">
        <v>0.41872341449839701</v>
      </c>
      <c r="AI377" s="17">
        <v>0.36541228965960298</v>
      </c>
      <c r="AJ377" s="17">
        <v>0.43006968288643199</v>
      </c>
      <c r="AK377" s="17">
        <v>0.46689274309432899</v>
      </c>
      <c r="AL377" s="17"/>
      <c r="AM377" s="17">
        <v>0.41745066778957102</v>
      </c>
      <c r="AN377" s="17">
        <v>0.50522364833517597</v>
      </c>
      <c r="AO377" s="17">
        <v>0.42494794192144603</v>
      </c>
      <c r="AP377" s="17">
        <v>0.429174076179001</v>
      </c>
      <c r="AQ377" s="17">
        <v>0.31139440688341902</v>
      </c>
      <c r="AR377" s="17"/>
      <c r="AS377" s="17">
        <v>0.43080096314494198</v>
      </c>
      <c r="AT377" s="17">
        <v>0.49293068221181502</v>
      </c>
      <c r="AU377" s="17">
        <v>0.43638258029788601</v>
      </c>
      <c r="AV377" s="17"/>
      <c r="AW377" s="17">
        <v>0.33970159693968399</v>
      </c>
      <c r="AX377" s="17">
        <v>0.43436187379135599</v>
      </c>
      <c r="AY377" s="17">
        <v>0.50265564491523496</v>
      </c>
      <c r="AZ377" s="17">
        <v>0.53168744811234503</v>
      </c>
      <c r="BA377" s="17">
        <v>0.73226880952627704</v>
      </c>
      <c r="BB377" s="17"/>
      <c r="BC377" s="17">
        <v>0.42955599927180799</v>
      </c>
      <c r="BD377" s="17">
        <v>0.43909140680195202</v>
      </c>
      <c r="BE377" s="17" t="s">
        <v>101</v>
      </c>
      <c r="BF377" s="17">
        <v>0.42086301687608002</v>
      </c>
      <c r="BG377" s="17">
        <v>0.46254148497136599</v>
      </c>
      <c r="BH377" s="17">
        <v>0.484778671103473</v>
      </c>
      <c r="BI377" s="17">
        <v>0.376015367378155</v>
      </c>
      <c r="BJ377" s="17"/>
      <c r="BK377" s="17">
        <v>0.43802230269693598</v>
      </c>
      <c r="BL377" s="17">
        <v>0.39965299215338901</v>
      </c>
      <c r="BM377" s="17">
        <v>0.404754653824697</v>
      </c>
      <c r="BN377" s="17">
        <v>0.40527174246108899</v>
      </c>
      <c r="BO377" s="17">
        <v>0.477311659004789</v>
      </c>
      <c r="BP377" s="17">
        <v>0.49437214854390099</v>
      </c>
      <c r="BQ377" s="17">
        <v>0.544667994273623</v>
      </c>
      <c r="BR377" s="17">
        <v>0.58791861060289596</v>
      </c>
      <c r="BS377" s="17"/>
      <c r="BT377" s="17">
        <v>0.467547376830596</v>
      </c>
      <c r="BU377" s="17">
        <v>0.37341366410211801</v>
      </c>
      <c r="BV377" s="17">
        <v>0.46613987700845799</v>
      </c>
      <c r="BW377" s="17"/>
      <c r="BX377" s="17">
        <v>0.51215719620390199</v>
      </c>
      <c r="BY377" s="17">
        <v>0.427838741117261</v>
      </c>
      <c r="BZ377" s="17"/>
      <c r="CA377" s="17">
        <v>0.79067933232667598</v>
      </c>
      <c r="CB377" s="17">
        <v>0.52960736850218804</v>
      </c>
      <c r="CC377" s="17">
        <v>0.42937095635689598</v>
      </c>
      <c r="CD377" s="17">
        <v>0.43434355084714299</v>
      </c>
      <c r="CE377" s="17">
        <v>0.42170869431025299</v>
      </c>
    </row>
    <row r="378" spans="2:83" x14ac:dyDescent="0.35">
      <c r="B378" t="s">
        <v>179</v>
      </c>
      <c r="C378" s="17">
        <v>0.224353648763368</v>
      </c>
      <c r="D378" s="17">
        <v>0.238268561723148</v>
      </c>
      <c r="E378" s="17">
        <v>0.211789532006185</v>
      </c>
      <c r="F378" s="17"/>
      <c r="G378" s="17">
        <v>0.13119313804607399</v>
      </c>
      <c r="H378" s="17">
        <v>0.17056723697359299</v>
      </c>
      <c r="I378" s="17">
        <v>0.19942376257810601</v>
      </c>
      <c r="J378" s="17">
        <v>0.264999567147711</v>
      </c>
      <c r="K378" s="17">
        <v>0.272108613086114</v>
      </c>
      <c r="L378" s="17">
        <v>0.28583660469917099</v>
      </c>
      <c r="M378" s="17"/>
      <c r="N378" s="17">
        <v>0.18338197990341301</v>
      </c>
      <c r="O378" s="17">
        <v>0.20751486252610099</v>
      </c>
      <c r="P378" s="17">
        <v>0.21823639884595999</v>
      </c>
      <c r="Q378" s="17">
        <v>0.22650444878534701</v>
      </c>
      <c r="R378" s="17">
        <v>0.21717281187819301</v>
      </c>
      <c r="S378" s="17">
        <v>0.21621274540190899</v>
      </c>
      <c r="T378" s="17">
        <v>0.26146433299309102</v>
      </c>
      <c r="U378" s="17">
        <v>0.30245338367019198</v>
      </c>
      <c r="V378" s="17">
        <v>0.25797271115019199</v>
      </c>
      <c r="W378" s="17">
        <v>0.23428729676023399</v>
      </c>
      <c r="X378" s="17">
        <v>0.237741142443568</v>
      </c>
      <c r="Y378" s="17">
        <v>0.161729928954707</v>
      </c>
      <c r="Z378" s="17"/>
      <c r="AA378" s="17">
        <v>0.19852883644403199</v>
      </c>
      <c r="AB378" s="17">
        <v>0.21583403161013201</v>
      </c>
      <c r="AC378" s="17">
        <v>0.24666359534313001</v>
      </c>
      <c r="AD378" s="17">
        <v>0.241270468479095</v>
      </c>
      <c r="AE378" s="17"/>
      <c r="AF378" s="17">
        <v>0.17987923595587499</v>
      </c>
      <c r="AG378" s="17">
        <v>0.22480018841350699</v>
      </c>
      <c r="AH378" s="17">
        <v>0.207762161381361</v>
      </c>
      <c r="AI378" s="17">
        <v>0.27394316975407701</v>
      </c>
      <c r="AJ378" s="17">
        <v>0.25574232044069301</v>
      </c>
      <c r="AK378" s="17">
        <v>0.195289773089906</v>
      </c>
      <c r="AL378" s="17"/>
      <c r="AM378" s="17">
        <v>0.27883332911997599</v>
      </c>
      <c r="AN378" s="17">
        <v>0.188401985126494</v>
      </c>
      <c r="AO378" s="17">
        <v>0.203825292463164</v>
      </c>
      <c r="AP378" s="17">
        <v>0.198098208497135</v>
      </c>
      <c r="AQ378" s="17">
        <v>0.20425874086132401</v>
      </c>
      <c r="AR378" s="17"/>
      <c r="AS378" s="17">
        <v>0.25966745022825</v>
      </c>
      <c r="AT378" s="17">
        <v>0.19506478282425599</v>
      </c>
      <c r="AU378" s="17">
        <v>0.216167234380444</v>
      </c>
      <c r="AV378" s="17"/>
      <c r="AW378" s="17">
        <v>0.258795528299675</v>
      </c>
      <c r="AX378" s="17">
        <v>0.235413318269133</v>
      </c>
      <c r="AY378" s="17">
        <v>0.207560538182919</v>
      </c>
      <c r="AZ378" s="17">
        <v>0.183540274982881</v>
      </c>
      <c r="BA378" s="17">
        <v>0.10185822733104601</v>
      </c>
      <c r="BB378" s="17"/>
      <c r="BC378" s="17">
        <v>0.26226200401067201</v>
      </c>
      <c r="BD378" s="17">
        <v>0.22417127645009099</v>
      </c>
      <c r="BE378" s="17" t="s">
        <v>101</v>
      </c>
      <c r="BF378" s="17">
        <v>0.21168485883648799</v>
      </c>
      <c r="BG378" s="17">
        <v>0.182131908984176</v>
      </c>
      <c r="BH378" s="17">
        <v>0.162745102367921</v>
      </c>
      <c r="BI378" s="17">
        <v>0.23033398976827499</v>
      </c>
      <c r="BJ378" s="17"/>
      <c r="BK378" s="17">
        <v>0.18803588285043099</v>
      </c>
      <c r="BL378" s="17">
        <v>0.23354239369459601</v>
      </c>
      <c r="BM378" s="17">
        <v>0.22778154308808701</v>
      </c>
      <c r="BN378" s="17">
        <v>0.209680667618211</v>
      </c>
      <c r="BO378" s="17">
        <v>0.227466504991579</v>
      </c>
      <c r="BP378" s="17">
        <v>0.20812572754886499</v>
      </c>
      <c r="BQ378" s="17">
        <v>0.29838817105089499</v>
      </c>
      <c r="BR378" s="17">
        <v>0.232783340726085</v>
      </c>
      <c r="BS378" s="17"/>
      <c r="BT378" s="17">
        <v>0.20249214632920401</v>
      </c>
      <c r="BU378" s="17">
        <v>0.27857172128121099</v>
      </c>
      <c r="BV378" s="17">
        <v>0.206534780112683</v>
      </c>
      <c r="BW378" s="17"/>
      <c r="BX378" s="17">
        <v>0.18264341302840001</v>
      </c>
      <c r="BY378" s="17">
        <v>0.235579934119754</v>
      </c>
      <c r="BZ378" s="17"/>
      <c r="CA378" s="17">
        <v>9.0836166284870706E-2</v>
      </c>
      <c r="CB378" s="17">
        <v>0.238957032683174</v>
      </c>
      <c r="CC378" s="17">
        <v>0.215363078113192</v>
      </c>
      <c r="CD378" s="17">
        <v>0.23378053854737901</v>
      </c>
      <c r="CE378" s="17">
        <v>0.20187126634246899</v>
      </c>
    </row>
    <row r="379" spans="2:83" x14ac:dyDescent="0.35">
      <c r="B379" t="s">
        <v>140</v>
      </c>
      <c r="C379" s="17">
        <v>0.21780942108543699</v>
      </c>
      <c r="D379" s="17">
        <v>0.19182901479622499</v>
      </c>
      <c r="E379" s="17">
        <v>0.24104401467533901</v>
      </c>
      <c r="F379" s="17"/>
      <c r="G379" s="17">
        <v>0.44616705399420797</v>
      </c>
      <c r="H379" s="17">
        <v>0.34570610558065901</v>
      </c>
      <c r="I379" s="17">
        <v>0.241022335049107</v>
      </c>
      <c r="J379" s="17">
        <v>0.137107676813157</v>
      </c>
      <c r="K379" s="17">
        <v>7.9973511512481193E-2</v>
      </c>
      <c r="L379" s="17">
        <v>9.9648430062289503E-2</v>
      </c>
      <c r="M379" s="17"/>
      <c r="N379" s="17">
        <v>0.35923943619982801</v>
      </c>
      <c r="O379" s="17">
        <v>0.28100092822067402</v>
      </c>
      <c r="P379" s="17">
        <v>0.21505879987635701</v>
      </c>
      <c r="Q379" s="17">
        <v>0.174002265366169</v>
      </c>
      <c r="R379" s="17">
        <v>0.15988973201869999</v>
      </c>
      <c r="S379" s="17">
        <v>0.20004596250746401</v>
      </c>
      <c r="T379" s="17">
        <v>0.17116610874583099</v>
      </c>
      <c r="U379" s="17">
        <v>0.107266425224114</v>
      </c>
      <c r="V379" s="17">
        <v>0.113050487955296</v>
      </c>
      <c r="W379" s="17">
        <v>0.16216934640196101</v>
      </c>
      <c r="X379" s="17">
        <v>0.25590938546694098</v>
      </c>
      <c r="Y379" s="17">
        <v>0.36858223284972103</v>
      </c>
      <c r="Z379" s="17"/>
      <c r="AA379" s="17">
        <v>0.34117484684802901</v>
      </c>
      <c r="AB379" s="17">
        <v>0.21976581908159501</v>
      </c>
      <c r="AC379" s="17">
        <v>0.15273269532292599</v>
      </c>
      <c r="AD379" s="17">
        <v>0.13949128102934399</v>
      </c>
      <c r="AE379" s="17"/>
      <c r="AF379" s="17">
        <v>0.37106961250113601</v>
      </c>
      <c r="AG379" s="17">
        <v>0.19380426630472</v>
      </c>
      <c r="AH379" s="17">
        <v>0.21096125311703701</v>
      </c>
      <c r="AI379" s="17">
        <v>9.1469119905526003E-2</v>
      </c>
      <c r="AJ379" s="17">
        <v>0.17432736244573999</v>
      </c>
      <c r="AK379" s="17">
        <v>0.27160297000442302</v>
      </c>
      <c r="AL379" s="17"/>
      <c r="AM379" s="17">
        <v>0.138617338669594</v>
      </c>
      <c r="AN379" s="17">
        <v>0.31682166320868199</v>
      </c>
      <c r="AO379" s="17">
        <v>0.221122649458281</v>
      </c>
      <c r="AP379" s="17">
        <v>0.231075867681866</v>
      </c>
      <c r="AQ379" s="17">
        <v>0.107135666022095</v>
      </c>
      <c r="AR379" s="17"/>
      <c r="AS379" s="17">
        <v>0.17113351291669099</v>
      </c>
      <c r="AT379" s="17">
        <v>0.29786589938755798</v>
      </c>
      <c r="AU379" s="17">
        <v>0.22021534591744199</v>
      </c>
      <c r="AV379" s="17"/>
      <c r="AW379" s="17">
        <v>8.0906068640009696E-2</v>
      </c>
      <c r="AX379" s="17">
        <v>0.19894855552222299</v>
      </c>
      <c r="AY379" s="17">
        <v>0.29509510673231598</v>
      </c>
      <c r="AZ379" s="17">
        <v>0.34814717312946503</v>
      </c>
      <c r="BA379" s="17">
        <v>0.63041058219523105</v>
      </c>
      <c r="BB379" s="17"/>
      <c r="BC379" s="17">
        <v>0.167293995261136</v>
      </c>
      <c r="BD379" s="17">
        <v>0.214920130351862</v>
      </c>
      <c r="BE379" s="17" t="s">
        <v>101</v>
      </c>
      <c r="BF379" s="17">
        <v>0.209178158039592</v>
      </c>
      <c r="BG379" s="17">
        <v>0.28040957598719002</v>
      </c>
      <c r="BH379" s="17">
        <v>0.322033568735551</v>
      </c>
      <c r="BI379" s="17">
        <v>0.14568137760988101</v>
      </c>
      <c r="BJ379" s="17"/>
      <c r="BK379" s="17">
        <v>0.24998641984650399</v>
      </c>
      <c r="BL379" s="17">
        <v>0.166110598458792</v>
      </c>
      <c r="BM379" s="17">
        <v>0.17697311073661001</v>
      </c>
      <c r="BN379" s="17">
        <v>0.19559107484287799</v>
      </c>
      <c r="BO379" s="17">
        <v>0.249845154013209</v>
      </c>
      <c r="BP379" s="17">
        <v>0.286246420995036</v>
      </c>
      <c r="BQ379" s="17">
        <v>0.24627982322272801</v>
      </c>
      <c r="BR379" s="17">
        <v>0.35513526987681099</v>
      </c>
      <c r="BS379" s="17"/>
      <c r="BT379" s="17">
        <v>0.26505523050139201</v>
      </c>
      <c r="BU379" s="17">
        <v>9.4841942820906994E-2</v>
      </c>
      <c r="BV379" s="17">
        <v>0.25960509689577499</v>
      </c>
      <c r="BW379" s="17"/>
      <c r="BX379" s="17">
        <v>0.32951378317550201</v>
      </c>
      <c r="BY379" s="17">
        <v>0.192258806997507</v>
      </c>
      <c r="BZ379" s="17"/>
      <c r="CA379" s="17">
        <v>0.69984316604180496</v>
      </c>
      <c r="CB379" s="17">
        <v>0.29065033581901401</v>
      </c>
      <c r="CC379" s="17">
        <v>0.21400787824370399</v>
      </c>
      <c r="CD379" s="17">
        <v>0.200563012299764</v>
      </c>
      <c r="CE379" s="17">
        <v>0.21983742796778399</v>
      </c>
    </row>
    <row r="380" spans="2:83" x14ac:dyDescent="0.35">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row>
    <row r="381" spans="2:83" x14ac:dyDescent="0.35">
      <c r="B381" s="6" t="s">
        <v>248</v>
      </c>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row>
    <row r="382" spans="2:83" x14ac:dyDescent="0.35">
      <c r="B382" s="24" t="s">
        <v>103</v>
      </c>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row>
    <row r="383" spans="2:83" x14ac:dyDescent="0.35">
      <c r="B383" t="s">
        <v>173</v>
      </c>
      <c r="C383" s="17">
        <v>0.17336919173822599</v>
      </c>
      <c r="D383" s="17">
        <v>0.171843334636267</v>
      </c>
      <c r="E383" s="17">
        <v>0.17435015039048199</v>
      </c>
      <c r="F383" s="17"/>
      <c r="G383" s="17">
        <v>0.25742081512024301</v>
      </c>
      <c r="H383" s="17">
        <v>0.26243094067366302</v>
      </c>
      <c r="I383" s="17">
        <v>0.22537019339657199</v>
      </c>
      <c r="J383" s="17">
        <v>0.150847216034979</v>
      </c>
      <c r="K383" s="17">
        <v>7.5248707974538906E-2</v>
      </c>
      <c r="L383" s="17">
        <v>8.6202674685837893E-2</v>
      </c>
      <c r="M383" s="17"/>
      <c r="N383" s="17">
        <v>0.242589300652789</v>
      </c>
      <c r="O383" s="17">
        <v>0.16364198758491799</v>
      </c>
      <c r="P383" s="17">
        <v>0.142872114742329</v>
      </c>
      <c r="Q383" s="17">
        <v>0.18197527961395399</v>
      </c>
      <c r="R383" s="17">
        <v>0.14067150572533299</v>
      </c>
      <c r="S383" s="17">
        <v>0.136115351820148</v>
      </c>
      <c r="T383" s="17">
        <v>0.20436006568315301</v>
      </c>
      <c r="U383" s="17">
        <v>0.13678123324743099</v>
      </c>
      <c r="V383" s="17">
        <v>0.169988592142958</v>
      </c>
      <c r="W383" s="17">
        <v>0.13160910459999001</v>
      </c>
      <c r="X383" s="17">
        <v>0.24649787109589599</v>
      </c>
      <c r="Y383" s="17">
        <v>0.11656549981221601</v>
      </c>
      <c r="Z383" s="17"/>
      <c r="AA383" s="17">
        <v>0.17785756759878901</v>
      </c>
      <c r="AB383" s="17">
        <v>0.182272781992904</v>
      </c>
      <c r="AC383" s="17">
        <v>0.16228778440054401</v>
      </c>
      <c r="AD383" s="17">
        <v>0.168220874603977</v>
      </c>
      <c r="AE383" s="17"/>
      <c r="AF383" s="17">
        <v>0.26901760982995498</v>
      </c>
      <c r="AG383" s="17">
        <v>0.17399807633766601</v>
      </c>
      <c r="AH383" s="17">
        <v>0.108542166294561</v>
      </c>
      <c r="AI383" s="17">
        <v>0.11612938832885999</v>
      </c>
      <c r="AJ383" s="17">
        <v>0.158876041687915</v>
      </c>
      <c r="AK383" s="17">
        <v>0.149375446346144</v>
      </c>
      <c r="AL383" s="17"/>
      <c r="AM383" s="17">
        <v>0.137208809012657</v>
      </c>
      <c r="AN383" s="17">
        <v>0.24079007413935399</v>
      </c>
      <c r="AO383" s="17">
        <v>0.13511923909540299</v>
      </c>
      <c r="AP383" s="17">
        <v>0.199539065612137</v>
      </c>
      <c r="AQ383" s="17">
        <v>9.6616904399083506E-2</v>
      </c>
      <c r="AR383" s="17"/>
      <c r="AS383" s="17">
        <v>0.128557967081604</v>
      </c>
      <c r="AT383" s="17">
        <v>0.21805406383817799</v>
      </c>
      <c r="AU383" s="17">
        <v>0.105782110762184</v>
      </c>
      <c r="AV383" s="17"/>
      <c r="AW383" s="17">
        <v>0.13078770930877201</v>
      </c>
      <c r="AX383" s="17">
        <v>0.17037492413597999</v>
      </c>
      <c r="AY383" s="17">
        <v>0.19362462326707899</v>
      </c>
      <c r="AZ383" s="17">
        <v>0.24283661277742499</v>
      </c>
      <c r="BA383" s="17">
        <v>0.21272924343539301</v>
      </c>
      <c r="BB383" s="17"/>
      <c r="BC383" s="17">
        <v>0.13449845597924101</v>
      </c>
      <c r="BD383" s="17">
        <v>0.20230847945096</v>
      </c>
      <c r="BE383" s="17" t="s">
        <v>101</v>
      </c>
      <c r="BF383" s="17">
        <v>0.21066502733700199</v>
      </c>
      <c r="BG383" s="17">
        <v>0.19089146259820799</v>
      </c>
      <c r="BH383" s="17">
        <v>0.19056552578420399</v>
      </c>
      <c r="BI383" s="17">
        <v>0.231256446876069</v>
      </c>
      <c r="BJ383" s="17"/>
      <c r="BK383" s="17">
        <v>0.18736531436689299</v>
      </c>
      <c r="BL383" s="17">
        <v>0.15868798768985301</v>
      </c>
      <c r="BM383" s="17">
        <v>0.167559680051523</v>
      </c>
      <c r="BN383" s="17">
        <v>0.139092372453093</v>
      </c>
      <c r="BO383" s="17">
        <v>0.19889595125581999</v>
      </c>
      <c r="BP383" s="17">
        <v>0.22756735018816401</v>
      </c>
      <c r="BQ383" s="17">
        <v>0.17164542009258901</v>
      </c>
      <c r="BR383" s="17">
        <v>0.235001619474387</v>
      </c>
      <c r="BS383" s="17"/>
      <c r="BT383" s="17">
        <v>0.23292229090157901</v>
      </c>
      <c r="BU383" s="17">
        <v>9.1635979652749694E-2</v>
      </c>
      <c r="BV383" s="17">
        <v>0.18309712266220499</v>
      </c>
      <c r="BW383" s="17"/>
      <c r="BX383" s="17">
        <v>0.23721709081037801</v>
      </c>
      <c r="BY383" s="17">
        <v>0.17528725402589901</v>
      </c>
      <c r="BZ383" s="17"/>
      <c r="CA383" s="17">
        <v>0.31790389226537402</v>
      </c>
      <c r="CB383" s="17">
        <v>0.20216545045585599</v>
      </c>
      <c r="CC383" s="17">
        <v>0.205333682038709</v>
      </c>
      <c r="CD383" s="17">
        <v>0.18066678455426499</v>
      </c>
      <c r="CE383" s="17">
        <v>0.19258462773488699</v>
      </c>
    </row>
    <row r="384" spans="2:83" x14ac:dyDescent="0.35">
      <c r="B384" t="s">
        <v>174</v>
      </c>
      <c r="C384" s="17">
        <v>0.33033450480180498</v>
      </c>
      <c r="D384" s="17">
        <v>0.30906004760685701</v>
      </c>
      <c r="E384" s="17">
        <v>0.34958348897008601</v>
      </c>
      <c r="F384" s="17"/>
      <c r="G384" s="17">
        <v>0.31574637106226799</v>
      </c>
      <c r="H384" s="17">
        <v>0.38874275537129999</v>
      </c>
      <c r="I384" s="17">
        <v>0.32858558646573899</v>
      </c>
      <c r="J384" s="17">
        <v>0.34582632116658801</v>
      </c>
      <c r="K384" s="17">
        <v>0.29228152678809</v>
      </c>
      <c r="L384" s="17">
        <v>0.30668722823320599</v>
      </c>
      <c r="M384" s="17"/>
      <c r="N384" s="17">
        <v>0.31916298520641201</v>
      </c>
      <c r="O384" s="17">
        <v>0.351708368105907</v>
      </c>
      <c r="P384" s="17">
        <v>0.31718986351467299</v>
      </c>
      <c r="Q384" s="17">
        <v>0.30247814942420898</v>
      </c>
      <c r="R384" s="17">
        <v>0.32153590100540502</v>
      </c>
      <c r="S384" s="17">
        <v>0.34741935008983199</v>
      </c>
      <c r="T384" s="17">
        <v>0.30546127620929803</v>
      </c>
      <c r="U384" s="17">
        <v>0.427735991967305</v>
      </c>
      <c r="V384" s="17">
        <v>0.36097486431334902</v>
      </c>
      <c r="W384" s="17">
        <v>0.34224078524788998</v>
      </c>
      <c r="X384" s="17">
        <v>0.25295137392328898</v>
      </c>
      <c r="Y384" s="17">
        <v>0.29630160241856002</v>
      </c>
      <c r="Z384" s="17"/>
      <c r="AA384" s="17">
        <v>0.371821357916857</v>
      </c>
      <c r="AB384" s="17">
        <v>0.33761391801017898</v>
      </c>
      <c r="AC384" s="17">
        <v>0.34159302861771601</v>
      </c>
      <c r="AD384" s="17">
        <v>0.27069176059751199</v>
      </c>
      <c r="AE384" s="17"/>
      <c r="AF384" s="17">
        <v>0.30740315669357099</v>
      </c>
      <c r="AG384" s="17">
        <v>0.31171781869714699</v>
      </c>
      <c r="AH384" s="17">
        <v>0.36393054546144199</v>
      </c>
      <c r="AI384" s="17">
        <v>0.368549071680221</v>
      </c>
      <c r="AJ384" s="17">
        <v>0.32118023062802098</v>
      </c>
      <c r="AK384" s="17">
        <v>0.33590558446408603</v>
      </c>
      <c r="AL384" s="17"/>
      <c r="AM384" s="17">
        <v>0.313373182312433</v>
      </c>
      <c r="AN384" s="17">
        <v>0.34602724789552097</v>
      </c>
      <c r="AO384" s="17">
        <v>0.38394251144932801</v>
      </c>
      <c r="AP384" s="17">
        <v>0.35697240296994698</v>
      </c>
      <c r="AQ384" s="17">
        <v>0.322281983369478</v>
      </c>
      <c r="AR384" s="17"/>
      <c r="AS384" s="17">
        <v>0.29942713749762701</v>
      </c>
      <c r="AT384" s="17">
        <v>0.37423337626625203</v>
      </c>
      <c r="AU384" s="17">
        <v>0.40247253084200202</v>
      </c>
      <c r="AV384" s="17"/>
      <c r="AW384" s="17">
        <v>0.29096894192608902</v>
      </c>
      <c r="AX384" s="17">
        <v>0.331808493017062</v>
      </c>
      <c r="AY384" s="17">
        <v>0.35720293389707802</v>
      </c>
      <c r="AZ384" s="17">
        <v>0.37985735636530199</v>
      </c>
      <c r="BA384" s="17">
        <v>0.39851297619727599</v>
      </c>
      <c r="BB384" s="17"/>
      <c r="BC384" s="17">
        <v>0.30531541411846502</v>
      </c>
      <c r="BD384" s="17">
        <v>0.371259408818088</v>
      </c>
      <c r="BE384" s="17" t="s">
        <v>101</v>
      </c>
      <c r="BF384" s="17">
        <v>0.26341445392336099</v>
      </c>
      <c r="BG384" s="17">
        <v>0.34866845472363001</v>
      </c>
      <c r="BH384" s="17">
        <v>0.37005191382805103</v>
      </c>
      <c r="BI384" s="17">
        <v>0.26840595231534298</v>
      </c>
      <c r="BJ384" s="17"/>
      <c r="BK384" s="17">
        <v>0.33211046727767302</v>
      </c>
      <c r="BL384" s="17">
        <v>0.26003584378911598</v>
      </c>
      <c r="BM384" s="17">
        <v>0.344117593290163</v>
      </c>
      <c r="BN384" s="17">
        <v>0.31903722950496599</v>
      </c>
      <c r="BO384" s="17">
        <v>0.37225946631204199</v>
      </c>
      <c r="BP384" s="17">
        <v>0.36967732576026502</v>
      </c>
      <c r="BQ384" s="17">
        <v>0.38407696754322201</v>
      </c>
      <c r="BR384" s="17">
        <v>0.33779801703499701</v>
      </c>
      <c r="BS384" s="17"/>
      <c r="BT384" s="17">
        <v>0.35944932722317802</v>
      </c>
      <c r="BU384" s="17">
        <v>0.29867989532681199</v>
      </c>
      <c r="BV384" s="17">
        <v>0.33030346534770899</v>
      </c>
      <c r="BW384" s="17"/>
      <c r="BX384" s="17">
        <v>0.35471747694422601</v>
      </c>
      <c r="BY384" s="17">
        <v>0.33366362425242102</v>
      </c>
      <c r="BZ384" s="17"/>
      <c r="CA384" s="17">
        <v>0.33735413280739701</v>
      </c>
      <c r="CB384" s="17">
        <v>0.387661836204926</v>
      </c>
      <c r="CC384" s="17">
        <v>0.34813395295062899</v>
      </c>
      <c r="CD384" s="17">
        <v>0.32834591583907902</v>
      </c>
      <c r="CE384" s="17">
        <v>0.30712914898722199</v>
      </c>
    </row>
    <row r="385" spans="2:83" x14ac:dyDescent="0.35">
      <c r="B385" t="s">
        <v>175</v>
      </c>
      <c r="C385" s="17">
        <v>0.28783808130996902</v>
      </c>
      <c r="D385" s="17">
        <v>0.30179160023512602</v>
      </c>
      <c r="E385" s="17">
        <v>0.27522371709023902</v>
      </c>
      <c r="F385" s="17"/>
      <c r="G385" s="17">
        <v>0.277526433039891</v>
      </c>
      <c r="H385" s="17">
        <v>0.21032401818067101</v>
      </c>
      <c r="I385" s="17">
        <v>0.25740885880489101</v>
      </c>
      <c r="J385" s="17">
        <v>0.28378702753367802</v>
      </c>
      <c r="K385" s="17">
        <v>0.36196938911929599</v>
      </c>
      <c r="L385" s="17">
        <v>0.33642761348148398</v>
      </c>
      <c r="M385" s="17"/>
      <c r="N385" s="17">
        <v>0.23224343502391701</v>
      </c>
      <c r="O385" s="17">
        <v>0.296931763704462</v>
      </c>
      <c r="P385" s="17">
        <v>0.300435962596527</v>
      </c>
      <c r="Q385" s="17">
        <v>0.31311664825810098</v>
      </c>
      <c r="R385" s="17">
        <v>0.28557200963200602</v>
      </c>
      <c r="S385" s="17">
        <v>0.35619424894141299</v>
      </c>
      <c r="T385" s="17">
        <v>0.25377637508545398</v>
      </c>
      <c r="U385" s="17">
        <v>0.29685284684754198</v>
      </c>
      <c r="V385" s="17">
        <v>0.25540451179183898</v>
      </c>
      <c r="W385" s="17">
        <v>0.29307991695621199</v>
      </c>
      <c r="X385" s="17">
        <v>0.32358040058813398</v>
      </c>
      <c r="Y385" s="17">
        <v>0.32134279042647901</v>
      </c>
      <c r="Z385" s="17"/>
      <c r="AA385" s="17">
        <v>0.25691810932494702</v>
      </c>
      <c r="AB385" s="17">
        <v>0.26402463698969098</v>
      </c>
      <c r="AC385" s="17">
        <v>0.313980784936646</v>
      </c>
      <c r="AD385" s="17">
        <v>0.32144270958909699</v>
      </c>
      <c r="AE385" s="17"/>
      <c r="AF385" s="17">
        <v>0.25339835458570598</v>
      </c>
      <c r="AG385" s="17">
        <v>0.30162577206636698</v>
      </c>
      <c r="AH385" s="17">
        <v>0.320360198218893</v>
      </c>
      <c r="AI385" s="17">
        <v>0.30608699640529102</v>
      </c>
      <c r="AJ385" s="17">
        <v>0.26022024877493599</v>
      </c>
      <c r="AK385" s="17">
        <v>0.28352499147051702</v>
      </c>
      <c r="AL385" s="17"/>
      <c r="AM385" s="17">
        <v>0.30838498210684701</v>
      </c>
      <c r="AN385" s="17">
        <v>0.24599689511748599</v>
      </c>
      <c r="AO385" s="17">
        <v>0.29624198071929198</v>
      </c>
      <c r="AP385" s="17">
        <v>0.32699812605928502</v>
      </c>
      <c r="AQ385" s="17">
        <v>0.33107238700553698</v>
      </c>
      <c r="AR385" s="17"/>
      <c r="AS385" s="17">
        <v>0.32904767061835799</v>
      </c>
      <c r="AT385" s="17">
        <v>0.264435404507049</v>
      </c>
      <c r="AU385" s="17">
        <v>0.32501093546440302</v>
      </c>
      <c r="AV385" s="17"/>
      <c r="AW385" s="17">
        <v>0.35815111224610502</v>
      </c>
      <c r="AX385" s="17">
        <v>0.274801915638067</v>
      </c>
      <c r="AY385" s="17">
        <v>0.26951739265343799</v>
      </c>
      <c r="AZ385" s="17">
        <v>0.20079214473651</v>
      </c>
      <c r="BA385" s="17">
        <v>0.26545579653492002</v>
      </c>
      <c r="BB385" s="17"/>
      <c r="BC385" s="17">
        <v>0.31627250954490399</v>
      </c>
      <c r="BD385" s="17">
        <v>0.23607307323896601</v>
      </c>
      <c r="BE385" s="17" t="s">
        <v>101</v>
      </c>
      <c r="BF385" s="17">
        <v>0.27894679148974499</v>
      </c>
      <c r="BG385" s="17">
        <v>0.309339410416685</v>
      </c>
      <c r="BH385" s="17">
        <v>0.28341856894383599</v>
      </c>
      <c r="BI385" s="17">
        <v>0.29334227613792502</v>
      </c>
      <c r="BJ385" s="17"/>
      <c r="BK385" s="17">
        <v>0.236578156543784</v>
      </c>
      <c r="BL385" s="17">
        <v>0.32943424587243297</v>
      </c>
      <c r="BM385" s="17">
        <v>0.30295895676155099</v>
      </c>
      <c r="BN385" s="17">
        <v>0.32002865829639598</v>
      </c>
      <c r="BO385" s="17">
        <v>0.233499480250593</v>
      </c>
      <c r="BP385" s="17">
        <v>0.238757278295787</v>
      </c>
      <c r="BQ385" s="17">
        <v>0.24564188198683501</v>
      </c>
      <c r="BR385" s="17">
        <v>0.21636548401184799</v>
      </c>
      <c r="BS385" s="17"/>
      <c r="BT385" s="17">
        <v>0.24709423205957301</v>
      </c>
      <c r="BU385" s="17">
        <v>0.33973337048475</v>
      </c>
      <c r="BV385" s="17">
        <v>0.28176470667951298</v>
      </c>
      <c r="BW385" s="17"/>
      <c r="BX385" s="17">
        <v>0.25304981391362902</v>
      </c>
      <c r="BY385" s="17">
        <v>0.28802189333264999</v>
      </c>
      <c r="BZ385" s="17"/>
      <c r="CA385" s="17">
        <v>0.192182205856815</v>
      </c>
      <c r="CB385" s="17">
        <v>0.23480744888444499</v>
      </c>
      <c r="CC385" s="17">
        <v>0.25928595632065599</v>
      </c>
      <c r="CD385" s="17">
        <v>0.32287889711342299</v>
      </c>
      <c r="CE385" s="17">
        <v>0.32780892178316001</v>
      </c>
    </row>
    <row r="386" spans="2:83" x14ac:dyDescent="0.35">
      <c r="B386" t="s">
        <v>176</v>
      </c>
      <c r="C386" s="17">
        <v>7.5871708832839405E-2</v>
      </c>
      <c r="D386" s="17">
        <v>8.0313055264547697E-2</v>
      </c>
      <c r="E386" s="17">
        <v>7.2212193738027605E-2</v>
      </c>
      <c r="F386" s="17"/>
      <c r="G386" s="17">
        <v>8.0873168097740394E-2</v>
      </c>
      <c r="H386" s="17">
        <v>6.0410775438630403E-2</v>
      </c>
      <c r="I386" s="17">
        <v>9.6480551433405004E-2</v>
      </c>
      <c r="J386" s="17">
        <v>5.8719928195781999E-2</v>
      </c>
      <c r="K386" s="17">
        <v>8.8940367578969906E-2</v>
      </c>
      <c r="L386" s="17">
        <v>7.3578391021487097E-2</v>
      </c>
      <c r="M386" s="17"/>
      <c r="N386" s="17">
        <v>7.3283392291028801E-2</v>
      </c>
      <c r="O386" s="17">
        <v>6.17528850818116E-2</v>
      </c>
      <c r="P386" s="17">
        <v>7.4525821056157099E-2</v>
      </c>
      <c r="Q386" s="17">
        <v>7.7322136084762003E-2</v>
      </c>
      <c r="R386" s="17">
        <v>7.6828122509678604E-2</v>
      </c>
      <c r="S386" s="17">
        <v>0.11199185352938899</v>
      </c>
      <c r="T386" s="17">
        <v>7.5491673728565203E-2</v>
      </c>
      <c r="U386" s="17">
        <v>5.31569023249766E-2</v>
      </c>
      <c r="V386" s="17">
        <v>8.5427140577712002E-2</v>
      </c>
      <c r="W386" s="17">
        <v>7.5945632130239804E-2</v>
      </c>
      <c r="X386" s="17">
        <v>4.5376703186051803E-2</v>
      </c>
      <c r="Y386" s="17">
        <v>8.4937155336686998E-2</v>
      </c>
      <c r="Z386" s="17"/>
      <c r="AA386" s="17">
        <v>8.9323579029937705E-2</v>
      </c>
      <c r="AB386" s="17">
        <v>7.8738162868480302E-2</v>
      </c>
      <c r="AC386" s="17">
        <v>7.4711635643187502E-2</v>
      </c>
      <c r="AD386" s="17">
        <v>5.99932955494243E-2</v>
      </c>
      <c r="AE386" s="17"/>
      <c r="AF386" s="17">
        <v>7.5623273704446103E-2</v>
      </c>
      <c r="AG386" s="17">
        <v>7.5703297990863602E-2</v>
      </c>
      <c r="AH386" s="17">
        <v>9.4732774703624095E-2</v>
      </c>
      <c r="AI386" s="17">
        <v>6.2132409806546898E-2</v>
      </c>
      <c r="AJ386" s="17">
        <v>7.0811446891274499E-2</v>
      </c>
      <c r="AK386" s="17">
        <v>9.7787863119065802E-2</v>
      </c>
      <c r="AL386" s="17"/>
      <c r="AM386" s="17">
        <v>9.7968725407315702E-2</v>
      </c>
      <c r="AN386" s="17">
        <v>6.2446830433851498E-2</v>
      </c>
      <c r="AO386" s="17">
        <v>6.63798258781121E-2</v>
      </c>
      <c r="AP386" s="17">
        <v>3.7426773254319097E-2</v>
      </c>
      <c r="AQ386" s="17">
        <v>5.3392808435532499E-2</v>
      </c>
      <c r="AR386" s="17"/>
      <c r="AS386" s="17">
        <v>0.109191234963777</v>
      </c>
      <c r="AT386" s="17">
        <v>5.8828108612822401E-2</v>
      </c>
      <c r="AU386" s="17">
        <v>8.4796394167960296E-2</v>
      </c>
      <c r="AV386" s="17"/>
      <c r="AW386" s="17">
        <v>5.0453920038950703E-2</v>
      </c>
      <c r="AX386" s="17">
        <v>8.6490630268682006E-2</v>
      </c>
      <c r="AY386" s="17">
        <v>9.20910651785882E-2</v>
      </c>
      <c r="AZ386" s="17">
        <v>9.1503791517908301E-2</v>
      </c>
      <c r="BA386" s="17">
        <v>3.4030470653404601E-2</v>
      </c>
      <c r="BB386" s="17"/>
      <c r="BC386" s="17">
        <v>7.8340247004768396E-2</v>
      </c>
      <c r="BD386" s="17">
        <v>8.8266569601389705E-2</v>
      </c>
      <c r="BE386" s="17" t="s">
        <v>101</v>
      </c>
      <c r="BF386" s="17">
        <v>0.103946785144752</v>
      </c>
      <c r="BG386" s="17">
        <v>3.4378779066909899E-2</v>
      </c>
      <c r="BH386" s="17">
        <v>5.8676578051473499E-2</v>
      </c>
      <c r="BI386" s="17">
        <v>8.6838870682481598E-2</v>
      </c>
      <c r="BJ386" s="17"/>
      <c r="BK386" s="17">
        <v>4.6722224366299803E-2</v>
      </c>
      <c r="BL386" s="17">
        <v>6.0461715258525797E-2</v>
      </c>
      <c r="BM386" s="17">
        <v>8.0803227130246597E-2</v>
      </c>
      <c r="BN386" s="17">
        <v>6.8618304149715703E-2</v>
      </c>
      <c r="BO386" s="17">
        <v>9.9893135281122702E-2</v>
      </c>
      <c r="BP386" s="17">
        <v>7.6915433597902594E-2</v>
      </c>
      <c r="BQ386" s="17">
        <v>9.9521333489902705E-2</v>
      </c>
      <c r="BR386" s="17">
        <v>0.111786305681391</v>
      </c>
      <c r="BS386" s="17"/>
      <c r="BT386" s="17">
        <v>7.6682238738172898E-2</v>
      </c>
      <c r="BU386" s="17">
        <v>7.70459407177293E-2</v>
      </c>
      <c r="BV386" s="17">
        <v>7.3663615422869103E-2</v>
      </c>
      <c r="BW386" s="17"/>
      <c r="BX386" s="17">
        <v>6.6836751806321704E-2</v>
      </c>
      <c r="BY386" s="17">
        <v>8.4668887233841902E-2</v>
      </c>
      <c r="BZ386" s="17"/>
      <c r="CA386" s="17">
        <v>0.11375733447886199</v>
      </c>
      <c r="CB386" s="17">
        <v>7.7672221843031006E-2</v>
      </c>
      <c r="CC386" s="17">
        <v>8.1221836895841004E-2</v>
      </c>
      <c r="CD386" s="17">
        <v>7.5996510976460402E-2</v>
      </c>
      <c r="CE386" s="17">
        <v>5.0290289728343998E-2</v>
      </c>
    </row>
    <row r="387" spans="2:83" x14ac:dyDescent="0.35">
      <c r="B387" t="s">
        <v>177</v>
      </c>
      <c r="C387" s="17">
        <v>1.8102933944134099E-2</v>
      </c>
      <c r="D387" s="17">
        <v>2.28270301857754E-2</v>
      </c>
      <c r="E387" s="17">
        <v>1.36546382941949E-2</v>
      </c>
      <c r="F387" s="17"/>
      <c r="G387" s="17">
        <v>2.9886167035685699E-2</v>
      </c>
      <c r="H387" s="17">
        <v>2.8348965815774601E-2</v>
      </c>
      <c r="I387" s="17">
        <v>1.6317569432158799E-2</v>
      </c>
      <c r="J387" s="17">
        <v>2.23832146681789E-2</v>
      </c>
      <c r="K387" s="17">
        <v>1.48705775062144E-2</v>
      </c>
      <c r="L387" s="17">
        <v>2.0258298119743001E-3</v>
      </c>
      <c r="M387" s="17"/>
      <c r="N387" s="17">
        <v>2.3127436430737901E-2</v>
      </c>
      <c r="O387" s="17">
        <v>3.1151653022743399E-2</v>
      </c>
      <c r="P387" s="17">
        <v>1.09188355899246E-2</v>
      </c>
      <c r="Q387" s="17">
        <v>5.1553907595577198E-3</v>
      </c>
      <c r="R387" s="17">
        <v>4.2739139345960103E-2</v>
      </c>
      <c r="S387" s="17">
        <v>6.9442987272734704E-3</v>
      </c>
      <c r="T387" s="17">
        <v>1.52199878817475E-2</v>
      </c>
      <c r="U387" s="17">
        <v>8.6311787356941894E-3</v>
      </c>
      <c r="V387" s="17">
        <v>2.6776254446526002E-3</v>
      </c>
      <c r="W387" s="17">
        <v>2.6386563002587501E-2</v>
      </c>
      <c r="X387" s="17">
        <v>1.9702679220594099E-2</v>
      </c>
      <c r="Y387" s="17">
        <v>2.1118102294123801E-2</v>
      </c>
      <c r="Z387" s="17"/>
      <c r="AA387" s="17">
        <v>1.52381129250283E-2</v>
      </c>
      <c r="AB387" s="17">
        <v>1.9825887664414898E-2</v>
      </c>
      <c r="AC387" s="17">
        <v>2.8269935929725602E-2</v>
      </c>
      <c r="AD387" s="17">
        <v>1.0596854279819099E-2</v>
      </c>
      <c r="AE387" s="17"/>
      <c r="AF387" s="17">
        <v>2.1729240932443401E-2</v>
      </c>
      <c r="AG387" s="17">
        <v>1.53220936892637E-2</v>
      </c>
      <c r="AH387" s="17">
        <v>1.4631186677659299E-2</v>
      </c>
      <c r="AI387" s="17">
        <v>1.6243675852743999E-2</v>
      </c>
      <c r="AJ387" s="17">
        <v>2.23512189578025E-2</v>
      </c>
      <c r="AK387" s="17">
        <v>2.4017244834961999E-2</v>
      </c>
      <c r="AL387" s="17"/>
      <c r="AM387" s="17">
        <v>1.28640719250464E-2</v>
      </c>
      <c r="AN387" s="17">
        <v>3.1691243763001399E-2</v>
      </c>
      <c r="AO387" s="17">
        <v>1.02508589666498E-2</v>
      </c>
      <c r="AP387" s="17">
        <v>0</v>
      </c>
      <c r="AQ387" s="17">
        <v>1.36586462648213E-2</v>
      </c>
      <c r="AR387" s="17"/>
      <c r="AS387" s="17">
        <v>1.04796530637471E-2</v>
      </c>
      <c r="AT387" s="17">
        <v>2.1459754985512201E-2</v>
      </c>
      <c r="AU387" s="17">
        <v>4.2502322649106304E-3</v>
      </c>
      <c r="AV387" s="17"/>
      <c r="AW387" s="17">
        <v>1.4234525297653001E-2</v>
      </c>
      <c r="AX387" s="17">
        <v>1.8021165955553101E-2</v>
      </c>
      <c r="AY387" s="17">
        <v>1.8501197899117701E-2</v>
      </c>
      <c r="AZ387" s="17">
        <v>2.97651149452322E-2</v>
      </c>
      <c r="BA387" s="17">
        <v>2.5752257706167399E-2</v>
      </c>
      <c r="BB387" s="17"/>
      <c r="BC387" s="17">
        <v>1.6853434503547499E-2</v>
      </c>
      <c r="BD387" s="17">
        <v>2.4822743696295599E-2</v>
      </c>
      <c r="BE387" s="17" t="s">
        <v>101</v>
      </c>
      <c r="BF387" s="17">
        <v>1.93593204263862E-2</v>
      </c>
      <c r="BG387" s="17">
        <v>1.02698907265766E-2</v>
      </c>
      <c r="BH387" s="17">
        <v>1.14611858934805E-2</v>
      </c>
      <c r="BI387" s="17">
        <v>2.17842331482191E-2</v>
      </c>
      <c r="BJ387" s="17"/>
      <c r="BK387" s="17">
        <v>3.4188243883615597E-2</v>
      </c>
      <c r="BL387" s="17">
        <v>1.19335861755934E-2</v>
      </c>
      <c r="BM387" s="17">
        <v>2.3924670218233701E-2</v>
      </c>
      <c r="BN387" s="17">
        <v>1.41354925724348E-2</v>
      </c>
      <c r="BO387" s="17">
        <v>1.4676143887190801E-2</v>
      </c>
      <c r="BP387" s="17">
        <v>1.30680030074097E-2</v>
      </c>
      <c r="BQ387" s="17">
        <v>1.7685539884568099E-2</v>
      </c>
      <c r="BR387" s="17">
        <v>2.8889478161027101E-2</v>
      </c>
      <c r="BS387" s="17"/>
      <c r="BT387" s="17">
        <v>2.2123246931326099E-2</v>
      </c>
      <c r="BU387" s="17">
        <v>1.08046490817969E-2</v>
      </c>
      <c r="BV387" s="17">
        <v>1.9961824005693699E-2</v>
      </c>
      <c r="BW387" s="17"/>
      <c r="BX387" s="17">
        <v>2.0584934993827599E-2</v>
      </c>
      <c r="BY387" s="17">
        <v>2.2882505814582701E-2</v>
      </c>
      <c r="BZ387" s="17"/>
      <c r="CA387" s="17">
        <v>1.9696648100818101E-2</v>
      </c>
      <c r="CB387" s="17">
        <v>3.5544218279540601E-2</v>
      </c>
      <c r="CC387" s="17">
        <v>1.63004444759829E-2</v>
      </c>
      <c r="CD387" s="17">
        <v>4.0370161561069401E-2</v>
      </c>
      <c r="CE387" s="17">
        <v>6.6853333233486698E-3</v>
      </c>
    </row>
    <row r="388" spans="2:83" x14ac:dyDescent="0.35">
      <c r="B388" t="s">
        <v>113</v>
      </c>
      <c r="C388" s="17">
        <v>0.114483579373027</v>
      </c>
      <c r="D388" s="17">
        <v>0.114164932071427</v>
      </c>
      <c r="E388" s="17">
        <v>0.114975811516971</v>
      </c>
      <c r="F388" s="17"/>
      <c r="G388" s="17">
        <v>3.8547045644172898E-2</v>
      </c>
      <c r="H388" s="17">
        <v>4.9742544519961303E-2</v>
      </c>
      <c r="I388" s="17">
        <v>7.5837240467233794E-2</v>
      </c>
      <c r="J388" s="17">
        <v>0.138436292400795</v>
      </c>
      <c r="K388" s="17">
        <v>0.16668943103289099</v>
      </c>
      <c r="L388" s="17">
        <v>0.19507826276601101</v>
      </c>
      <c r="M388" s="17"/>
      <c r="N388" s="17">
        <v>0.10959345039511501</v>
      </c>
      <c r="O388" s="17">
        <v>9.4813342500158104E-2</v>
      </c>
      <c r="P388" s="17">
        <v>0.15405740250038899</v>
      </c>
      <c r="Q388" s="17">
        <v>0.119952395859415</v>
      </c>
      <c r="R388" s="17">
        <v>0.13265332178161701</v>
      </c>
      <c r="S388" s="17">
        <v>4.1334896891944403E-2</v>
      </c>
      <c r="T388" s="17">
        <v>0.14569062141178299</v>
      </c>
      <c r="U388" s="17">
        <v>7.6841846877051395E-2</v>
      </c>
      <c r="V388" s="17">
        <v>0.125527265729489</v>
      </c>
      <c r="W388" s="17">
        <v>0.13073799806308101</v>
      </c>
      <c r="X388" s="17">
        <v>0.11189097198603599</v>
      </c>
      <c r="Y388" s="17">
        <v>0.159734849711935</v>
      </c>
      <c r="Z388" s="17"/>
      <c r="AA388" s="17">
        <v>8.8841273204440893E-2</v>
      </c>
      <c r="AB388" s="17">
        <v>0.11752461247433101</v>
      </c>
      <c r="AC388" s="17">
        <v>7.9156830472180903E-2</v>
      </c>
      <c r="AD388" s="17">
        <v>0.16905450538017</v>
      </c>
      <c r="AE388" s="17"/>
      <c r="AF388" s="17">
        <v>7.2828364253877995E-2</v>
      </c>
      <c r="AG388" s="17">
        <v>0.121632941218693</v>
      </c>
      <c r="AH388" s="17">
        <v>9.7803128643820902E-2</v>
      </c>
      <c r="AI388" s="17">
        <v>0.13085845792633699</v>
      </c>
      <c r="AJ388" s="17">
        <v>0.16656081306005099</v>
      </c>
      <c r="AK388" s="17">
        <v>0.10938886976522499</v>
      </c>
      <c r="AL388" s="17"/>
      <c r="AM388" s="17">
        <v>0.13020022923570099</v>
      </c>
      <c r="AN388" s="17">
        <v>7.3047708650785706E-2</v>
      </c>
      <c r="AO388" s="17">
        <v>0.108065583891215</v>
      </c>
      <c r="AP388" s="17">
        <v>7.9063632104312401E-2</v>
      </c>
      <c r="AQ388" s="17">
        <v>0.18297727052554799</v>
      </c>
      <c r="AR388" s="17"/>
      <c r="AS388" s="17">
        <v>0.123296336774886</v>
      </c>
      <c r="AT388" s="17">
        <v>6.2989291790185503E-2</v>
      </c>
      <c r="AU388" s="17">
        <v>7.7687796498540407E-2</v>
      </c>
      <c r="AV388" s="17"/>
      <c r="AW388" s="17">
        <v>0.155403791182431</v>
      </c>
      <c r="AX388" s="17">
        <v>0.118502870984657</v>
      </c>
      <c r="AY388" s="17">
        <v>6.9062787104699402E-2</v>
      </c>
      <c r="AZ388" s="17">
        <v>5.5244979657622803E-2</v>
      </c>
      <c r="BA388" s="17">
        <v>6.3519255472838404E-2</v>
      </c>
      <c r="BB388" s="17"/>
      <c r="BC388" s="17">
        <v>0.148719938849074</v>
      </c>
      <c r="BD388" s="17">
        <v>7.7269725194300407E-2</v>
      </c>
      <c r="BE388" s="17" t="s">
        <v>101</v>
      </c>
      <c r="BF388" s="17">
        <v>0.123667621678755</v>
      </c>
      <c r="BG388" s="17">
        <v>0.10645200246799</v>
      </c>
      <c r="BH388" s="17">
        <v>8.5826227498954896E-2</v>
      </c>
      <c r="BI388" s="17">
        <v>9.8372220839961597E-2</v>
      </c>
      <c r="BJ388" s="17"/>
      <c r="BK388" s="17">
        <v>0.163035593561735</v>
      </c>
      <c r="BL388" s="17">
        <v>0.17944662121447899</v>
      </c>
      <c r="BM388" s="17">
        <v>8.0635872548282306E-2</v>
      </c>
      <c r="BN388" s="17">
        <v>0.139087943023395</v>
      </c>
      <c r="BO388" s="17">
        <v>8.0775823013230996E-2</v>
      </c>
      <c r="BP388" s="17">
        <v>7.40146091504717E-2</v>
      </c>
      <c r="BQ388" s="17">
        <v>8.1428857002883104E-2</v>
      </c>
      <c r="BR388" s="17">
        <v>7.0159095636350005E-2</v>
      </c>
      <c r="BS388" s="17"/>
      <c r="BT388" s="17">
        <v>6.1728664146171001E-2</v>
      </c>
      <c r="BU388" s="17">
        <v>0.182100164736162</v>
      </c>
      <c r="BV388" s="17">
        <v>0.111209265882009</v>
      </c>
      <c r="BW388" s="17"/>
      <c r="BX388" s="17">
        <v>6.7593931531616899E-2</v>
      </c>
      <c r="BY388" s="17">
        <v>9.5475835340605594E-2</v>
      </c>
      <c r="BZ388" s="17"/>
      <c r="CA388" s="17">
        <v>1.9105786490733901E-2</v>
      </c>
      <c r="CB388" s="17">
        <v>6.2148824332201202E-2</v>
      </c>
      <c r="CC388" s="17">
        <v>8.9724127318181995E-2</v>
      </c>
      <c r="CD388" s="17">
        <v>5.1741729955702601E-2</v>
      </c>
      <c r="CE388" s="17">
        <v>0.11550167844303801</v>
      </c>
    </row>
    <row r="389" spans="2:83" x14ac:dyDescent="0.35">
      <c r="B389" t="s">
        <v>178</v>
      </c>
      <c r="C389" s="17">
        <v>0.503703696540031</v>
      </c>
      <c r="D389" s="17">
        <v>0.48090338224312401</v>
      </c>
      <c r="E389" s="17">
        <v>0.52393363936056803</v>
      </c>
      <c r="F389" s="17"/>
      <c r="G389" s="17">
        <v>0.57316718618250995</v>
      </c>
      <c r="H389" s="17">
        <v>0.651173696044963</v>
      </c>
      <c r="I389" s="17">
        <v>0.55395577986231104</v>
      </c>
      <c r="J389" s="17">
        <v>0.49667353720156698</v>
      </c>
      <c r="K389" s="17">
        <v>0.36753023476262903</v>
      </c>
      <c r="L389" s="17">
        <v>0.39288990291904302</v>
      </c>
      <c r="M389" s="17"/>
      <c r="N389" s="17">
        <v>0.56175228585920101</v>
      </c>
      <c r="O389" s="17">
        <v>0.51535035569082499</v>
      </c>
      <c r="P389" s="17">
        <v>0.46006197825700201</v>
      </c>
      <c r="Q389" s="17">
        <v>0.48445342903816402</v>
      </c>
      <c r="R389" s="17">
        <v>0.46220740673073801</v>
      </c>
      <c r="S389" s="17">
        <v>0.48353470190997999</v>
      </c>
      <c r="T389" s="17">
        <v>0.50982134189245099</v>
      </c>
      <c r="U389" s="17">
        <v>0.56451722521473602</v>
      </c>
      <c r="V389" s="17">
        <v>0.53096345645630705</v>
      </c>
      <c r="W389" s="17">
        <v>0.47384988984788001</v>
      </c>
      <c r="X389" s="17">
        <v>0.49944924501918397</v>
      </c>
      <c r="Y389" s="17">
        <v>0.412867102230776</v>
      </c>
      <c r="Z389" s="17"/>
      <c r="AA389" s="17">
        <v>0.54967892551564601</v>
      </c>
      <c r="AB389" s="17">
        <v>0.51988670000308301</v>
      </c>
      <c r="AC389" s="17">
        <v>0.50388081301826004</v>
      </c>
      <c r="AD389" s="17">
        <v>0.43891263520148899</v>
      </c>
      <c r="AE389" s="17"/>
      <c r="AF389" s="17">
        <v>0.57642076652352603</v>
      </c>
      <c r="AG389" s="17">
        <v>0.48571589503481299</v>
      </c>
      <c r="AH389" s="17">
        <v>0.47247271175600303</v>
      </c>
      <c r="AI389" s="17">
        <v>0.48467846000908199</v>
      </c>
      <c r="AJ389" s="17">
        <v>0.48005627231593601</v>
      </c>
      <c r="AK389" s="17">
        <v>0.48528103081023</v>
      </c>
      <c r="AL389" s="17"/>
      <c r="AM389" s="17">
        <v>0.45058199132509003</v>
      </c>
      <c r="AN389" s="17">
        <v>0.58681732203487502</v>
      </c>
      <c r="AO389" s="17">
        <v>0.51906175054473103</v>
      </c>
      <c r="AP389" s="17">
        <v>0.556511468582084</v>
      </c>
      <c r="AQ389" s="17">
        <v>0.41889888776856199</v>
      </c>
      <c r="AR389" s="17"/>
      <c r="AS389" s="17">
        <v>0.427985104579231</v>
      </c>
      <c r="AT389" s="17">
        <v>0.59228744010443102</v>
      </c>
      <c r="AU389" s="17">
        <v>0.50825464160418499</v>
      </c>
      <c r="AV389" s="17"/>
      <c r="AW389" s="17">
        <v>0.421756651234861</v>
      </c>
      <c r="AX389" s="17">
        <v>0.50218341715304105</v>
      </c>
      <c r="AY389" s="17">
        <v>0.55082755716415699</v>
      </c>
      <c r="AZ389" s="17">
        <v>0.62269396914272601</v>
      </c>
      <c r="BA389" s="17">
        <v>0.61124221963267</v>
      </c>
      <c r="BB389" s="17"/>
      <c r="BC389" s="17">
        <v>0.43981387009770601</v>
      </c>
      <c r="BD389" s="17">
        <v>0.57356788826904803</v>
      </c>
      <c r="BE389" s="17" t="s">
        <v>101</v>
      </c>
      <c r="BF389" s="17">
        <v>0.47407948126036298</v>
      </c>
      <c r="BG389" s="17">
        <v>0.53955991732183906</v>
      </c>
      <c r="BH389" s="17">
        <v>0.56061743961225496</v>
      </c>
      <c r="BI389" s="17">
        <v>0.49966239919141198</v>
      </c>
      <c r="BJ389" s="17"/>
      <c r="BK389" s="17">
        <v>0.51947578164456498</v>
      </c>
      <c r="BL389" s="17">
        <v>0.41872383147896902</v>
      </c>
      <c r="BM389" s="17">
        <v>0.511677273341686</v>
      </c>
      <c r="BN389" s="17">
        <v>0.45812960195805902</v>
      </c>
      <c r="BO389" s="17">
        <v>0.57115541756786203</v>
      </c>
      <c r="BP389" s="17">
        <v>0.597244675948429</v>
      </c>
      <c r="BQ389" s="17">
        <v>0.55572238763581105</v>
      </c>
      <c r="BR389" s="17">
        <v>0.57279963650938304</v>
      </c>
      <c r="BS389" s="17"/>
      <c r="BT389" s="17">
        <v>0.59237161812475703</v>
      </c>
      <c r="BU389" s="17">
        <v>0.39031587497956199</v>
      </c>
      <c r="BV389" s="17">
        <v>0.51340058800991395</v>
      </c>
      <c r="BW389" s="17"/>
      <c r="BX389" s="17">
        <v>0.59193456775460496</v>
      </c>
      <c r="BY389" s="17">
        <v>0.50895087827831997</v>
      </c>
      <c r="BZ389" s="17"/>
      <c r="CA389" s="17">
        <v>0.65525802507277098</v>
      </c>
      <c r="CB389" s="17">
        <v>0.58982728666078199</v>
      </c>
      <c r="CC389" s="17">
        <v>0.55346763498933804</v>
      </c>
      <c r="CD389" s="17">
        <v>0.50901270039334401</v>
      </c>
      <c r="CE389" s="17">
        <v>0.49971377672210898</v>
      </c>
    </row>
    <row r="390" spans="2:83" x14ac:dyDescent="0.35">
      <c r="B390" t="s">
        <v>179</v>
      </c>
      <c r="C390" s="17">
        <v>9.3974642776973497E-2</v>
      </c>
      <c r="D390" s="17">
        <v>0.10314008545032299</v>
      </c>
      <c r="E390" s="17">
        <v>8.5866832032222604E-2</v>
      </c>
      <c r="F390" s="17"/>
      <c r="G390" s="17">
        <v>0.11075933513342601</v>
      </c>
      <c r="H390" s="17">
        <v>8.8759741254405E-2</v>
      </c>
      <c r="I390" s="17">
        <v>0.112798120865564</v>
      </c>
      <c r="J390" s="17">
        <v>8.1103142863960906E-2</v>
      </c>
      <c r="K390" s="17">
        <v>0.103810945085184</v>
      </c>
      <c r="L390" s="17">
        <v>7.5604220833461397E-2</v>
      </c>
      <c r="M390" s="17"/>
      <c r="N390" s="17">
        <v>9.6410828721766706E-2</v>
      </c>
      <c r="O390" s="17">
        <v>9.2904538104554998E-2</v>
      </c>
      <c r="P390" s="17">
        <v>8.5444656646081696E-2</v>
      </c>
      <c r="Q390" s="17">
        <v>8.2477526844319707E-2</v>
      </c>
      <c r="R390" s="17">
        <v>0.119567261855639</v>
      </c>
      <c r="S390" s="17">
        <v>0.118936152256662</v>
      </c>
      <c r="T390" s="17">
        <v>9.0711661610312702E-2</v>
      </c>
      <c r="U390" s="17">
        <v>6.1788081060670803E-2</v>
      </c>
      <c r="V390" s="17">
        <v>8.8104766022364597E-2</v>
      </c>
      <c r="W390" s="17">
        <v>0.102332195132827</v>
      </c>
      <c r="X390" s="17">
        <v>6.5079382406645903E-2</v>
      </c>
      <c r="Y390" s="17">
        <v>0.106055257630811</v>
      </c>
      <c r="Z390" s="17"/>
      <c r="AA390" s="17">
        <v>0.10456169195496599</v>
      </c>
      <c r="AB390" s="17">
        <v>9.85640505328952E-2</v>
      </c>
      <c r="AC390" s="17">
        <v>0.102981571572913</v>
      </c>
      <c r="AD390" s="17">
        <v>7.0590149829243498E-2</v>
      </c>
      <c r="AE390" s="17"/>
      <c r="AF390" s="17">
        <v>9.7352514636889501E-2</v>
      </c>
      <c r="AG390" s="17">
        <v>9.1025391680127299E-2</v>
      </c>
      <c r="AH390" s="17">
        <v>0.109363961381283</v>
      </c>
      <c r="AI390" s="17">
        <v>7.8376085659290801E-2</v>
      </c>
      <c r="AJ390" s="17">
        <v>9.3162665849076995E-2</v>
      </c>
      <c r="AK390" s="17">
        <v>0.12180510795402801</v>
      </c>
      <c r="AL390" s="17"/>
      <c r="AM390" s="17">
        <v>0.110832797332362</v>
      </c>
      <c r="AN390" s="17">
        <v>9.4138074196852897E-2</v>
      </c>
      <c r="AO390" s="17">
        <v>7.6630684844761904E-2</v>
      </c>
      <c r="AP390" s="17">
        <v>3.7426773254319097E-2</v>
      </c>
      <c r="AQ390" s="17">
        <v>6.7051454700353799E-2</v>
      </c>
      <c r="AR390" s="17"/>
      <c r="AS390" s="17">
        <v>0.119670888027524</v>
      </c>
      <c r="AT390" s="17">
        <v>8.0287863598334605E-2</v>
      </c>
      <c r="AU390" s="17">
        <v>8.9046626432870896E-2</v>
      </c>
      <c r="AV390" s="17"/>
      <c r="AW390" s="17">
        <v>6.46884453366037E-2</v>
      </c>
      <c r="AX390" s="17">
        <v>0.104511796224235</v>
      </c>
      <c r="AY390" s="17">
        <v>0.110592263077706</v>
      </c>
      <c r="AZ390" s="17">
        <v>0.12126890646314099</v>
      </c>
      <c r="BA390" s="17">
        <v>5.9782728359571997E-2</v>
      </c>
      <c r="BB390" s="17"/>
      <c r="BC390" s="17">
        <v>9.5193681508315905E-2</v>
      </c>
      <c r="BD390" s="17">
        <v>0.113089313297685</v>
      </c>
      <c r="BE390" s="17" t="s">
        <v>101</v>
      </c>
      <c r="BF390" s="17">
        <v>0.123306105571138</v>
      </c>
      <c r="BG390" s="17">
        <v>4.4648669793486501E-2</v>
      </c>
      <c r="BH390" s="17">
        <v>7.0137763944953996E-2</v>
      </c>
      <c r="BI390" s="17">
        <v>0.10862310383070101</v>
      </c>
      <c r="BJ390" s="17"/>
      <c r="BK390" s="17">
        <v>8.0910468249915393E-2</v>
      </c>
      <c r="BL390" s="17">
        <v>7.2395301434119194E-2</v>
      </c>
      <c r="BM390" s="17">
        <v>0.10472789734848</v>
      </c>
      <c r="BN390" s="17">
        <v>8.2753796722150497E-2</v>
      </c>
      <c r="BO390" s="17">
        <v>0.114569279168313</v>
      </c>
      <c r="BP390" s="17">
        <v>8.99834366053123E-2</v>
      </c>
      <c r="BQ390" s="17">
        <v>0.117206873374471</v>
      </c>
      <c r="BR390" s="17">
        <v>0.140675783842418</v>
      </c>
      <c r="BS390" s="17"/>
      <c r="BT390" s="17">
        <v>9.8805485669498996E-2</v>
      </c>
      <c r="BU390" s="17">
        <v>8.7850589799526202E-2</v>
      </c>
      <c r="BV390" s="17">
        <v>9.3625439428562801E-2</v>
      </c>
      <c r="BW390" s="17"/>
      <c r="BX390" s="17">
        <v>8.7421686800149306E-2</v>
      </c>
      <c r="BY390" s="17">
        <v>0.107551393048425</v>
      </c>
      <c r="BZ390" s="17"/>
      <c r="CA390" s="17">
        <v>0.13345398257968</v>
      </c>
      <c r="CB390" s="17">
        <v>0.113216440122572</v>
      </c>
      <c r="CC390" s="17">
        <v>9.7522281371823893E-2</v>
      </c>
      <c r="CD390" s="17">
        <v>0.11636667253753</v>
      </c>
      <c r="CE390" s="17">
        <v>5.6975623051692702E-2</v>
      </c>
    </row>
    <row r="391" spans="2:83" x14ac:dyDescent="0.35">
      <c r="B391" t="s">
        <v>140</v>
      </c>
      <c r="C391" s="17">
        <v>0.40972905376305702</v>
      </c>
      <c r="D391" s="17">
        <v>0.37776329679280102</v>
      </c>
      <c r="E391" s="17">
        <v>0.43806680732834502</v>
      </c>
      <c r="F391" s="17"/>
      <c r="G391" s="17">
        <v>0.462407851049084</v>
      </c>
      <c r="H391" s="17">
        <v>0.562413954790558</v>
      </c>
      <c r="I391" s="17">
        <v>0.44115765899674803</v>
      </c>
      <c r="J391" s="17">
        <v>0.41557039433760601</v>
      </c>
      <c r="K391" s="17">
        <v>0.26371928967744501</v>
      </c>
      <c r="L391" s="17">
        <v>0.317285682085582</v>
      </c>
      <c r="M391" s="17"/>
      <c r="N391" s="17">
        <v>0.46534145713743402</v>
      </c>
      <c r="O391" s="17">
        <v>0.42244581758626998</v>
      </c>
      <c r="P391" s="17">
        <v>0.37461732161092098</v>
      </c>
      <c r="Q391" s="17">
        <v>0.40197590219384399</v>
      </c>
      <c r="R391" s="17">
        <v>0.34264014487509897</v>
      </c>
      <c r="S391" s="17">
        <v>0.36459854965331701</v>
      </c>
      <c r="T391" s="17">
        <v>0.41910968028213802</v>
      </c>
      <c r="U391" s="17">
        <v>0.502729144154065</v>
      </c>
      <c r="V391" s="17">
        <v>0.44285869043394199</v>
      </c>
      <c r="W391" s="17">
        <v>0.37151769471505303</v>
      </c>
      <c r="X391" s="17">
        <v>0.43436986261253802</v>
      </c>
      <c r="Y391" s="17">
        <v>0.30681184459996502</v>
      </c>
      <c r="Z391" s="17"/>
      <c r="AA391" s="17">
        <v>0.44511723356068</v>
      </c>
      <c r="AB391" s="17">
        <v>0.42132264947018799</v>
      </c>
      <c r="AC391" s="17">
        <v>0.400899241445347</v>
      </c>
      <c r="AD391" s="17">
        <v>0.36832248537224599</v>
      </c>
      <c r="AE391" s="17"/>
      <c r="AF391" s="17">
        <v>0.47906825188663699</v>
      </c>
      <c r="AG391" s="17">
        <v>0.39469050335468597</v>
      </c>
      <c r="AH391" s="17">
        <v>0.36310875037471901</v>
      </c>
      <c r="AI391" s="17">
        <v>0.406302374349791</v>
      </c>
      <c r="AJ391" s="17">
        <v>0.386893606466859</v>
      </c>
      <c r="AK391" s="17">
        <v>0.36347592285620201</v>
      </c>
      <c r="AL391" s="17"/>
      <c r="AM391" s="17">
        <v>0.33974919399272802</v>
      </c>
      <c r="AN391" s="17">
        <v>0.49267924783802203</v>
      </c>
      <c r="AO391" s="17">
        <v>0.44243106569996898</v>
      </c>
      <c r="AP391" s="17">
        <v>0.51908469532776402</v>
      </c>
      <c r="AQ391" s="17">
        <v>0.35184743306820798</v>
      </c>
      <c r="AR391" s="17"/>
      <c r="AS391" s="17">
        <v>0.30831421655170699</v>
      </c>
      <c r="AT391" s="17">
        <v>0.51199957650609595</v>
      </c>
      <c r="AU391" s="17">
        <v>0.41920801517131501</v>
      </c>
      <c r="AV391" s="17"/>
      <c r="AW391" s="17">
        <v>0.357068205898257</v>
      </c>
      <c r="AX391" s="17">
        <v>0.39767162092880598</v>
      </c>
      <c r="AY391" s="17">
        <v>0.44023529408645101</v>
      </c>
      <c r="AZ391" s="17">
        <v>0.50142506267958598</v>
      </c>
      <c r="BA391" s="17">
        <v>0.55145949127309801</v>
      </c>
      <c r="BB391" s="17"/>
      <c r="BC391" s="17">
        <v>0.34462018858938998</v>
      </c>
      <c r="BD391" s="17">
        <v>0.46047857497136302</v>
      </c>
      <c r="BE391" s="17" t="s">
        <v>101</v>
      </c>
      <c r="BF391" s="17">
        <v>0.35077337568922501</v>
      </c>
      <c r="BG391" s="17">
        <v>0.49491124752835203</v>
      </c>
      <c r="BH391" s="17">
        <v>0.490479675667301</v>
      </c>
      <c r="BI391" s="17">
        <v>0.39103929536071202</v>
      </c>
      <c r="BJ391" s="17"/>
      <c r="BK391" s="17">
        <v>0.43856531339464999</v>
      </c>
      <c r="BL391" s="17">
        <v>0.34632853004484998</v>
      </c>
      <c r="BM391" s="17">
        <v>0.40694937599320602</v>
      </c>
      <c r="BN391" s="17">
        <v>0.37537580523590902</v>
      </c>
      <c r="BO391" s="17">
        <v>0.45658613839954898</v>
      </c>
      <c r="BP391" s="17">
        <v>0.50726123934311695</v>
      </c>
      <c r="BQ391" s="17">
        <v>0.43851551426134</v>
      </c>
      <c r="BR391" s="17">
        <v>0.43212385266696501</v>
      </c>
      <c r="BS391" s="17"/>
      <c r="BT391" s="17">
        <v>0.49356613245525799</v>
      </c>
      <c r="BU391" s="17">
        <v>0.30246528518003601</v>
      </c>
      <c r="BV391" s="17">
        <v>0.41977514858135101</v>
      </c>
      <c r="BW391" s="17"/>
      <c r="BX391" s="17">
        <v>0.50451288095445501</v>
      </c>
      <c r="BY391" s="17">
        <v>0.40139948522989599</v>
      </c>
      <c r="BZ391" s="17"/>
      <c r="CA391" s="17">
        <v>0.52180404249308998</v>
      </c>
      <c r="CB391" s="17">
        <v>0.47661084653821001</v>
      </c>
      <c r="CC391" s="17">
        <v>0.45594535361751498</v>
      </c>
      <c r="CD391" s="17">
        <v>0.39264602785581498</v>
      </c>
      <c r="CE391" s="17">
        <v>0.44273815367041702</v>
      </c>
    </row>
    <row r="392" spans="2:83" x14ac:dyDescent="0.35">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row>
    <row r="393" spans="2:83" x14ac:dyDescent="0.35">
      <c r="B393" s="6" t="s">
        <v>249</v>
      </c>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row>
    <row r="394" spans="2:83" x14ac:dyDescent="0.35">
      <c r="B394" s="24" t="s">
        <v>103</v>
      </c>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row>
    <row r="395" spans="2:83" x14ac:dyDescent="0.35">
      <c r="B395" t="s">
        <v>173</v>
      </c>
      <c r="C395" s="17">
        <v>0.23063461129619101</v>
      </c>
      <c r="D395" s="17">
        <v>0.21190358880913199</v>
      </c>
      <c r="E395" s="17">
        <v>0.246957372245596</v>
      </c>
      <c r="F395" s="17"/>
      <c r="G395" s="17">
        <v>0.270154455907824</v>
      </c>
      <c r="H395" s="17">
        <v>0.31294878139253202</v>
      </c>
      <c r="I395" s="17">
        <v>0.249068415169719</v>
      </c>
      <c r="J395" s="17">
        <v>0.195310341419734</v>
      </c>
      <c r="K395" s="17">
        <v>0.17508591847170399</v>
      </c>
      <c r="L395" s="17">
        <v>0.18779509398888999</v>
      </c>
      <c r="M395" s="17"/>
      <c r="N395" s="17">
        <v>0.24648854615354199</v>
      </c>
      <c r="O395" s="17">
        <v>0.230055004917537</v>
      </c>
      <c r="P395" s="17">
        <v>0.25080792216719899</v>
      </c>
      <c r="Q395" s="17">
        <v>0.24625717352983401</v>
      </c>
      <c r="R395" s="17">
        <v>0.23665730591732201</v>
      </c>
      <c r="S395" s="17">
        <v>0.170258182979352</v>
      </c>
      <c r="T395" s="17">
        <v>0.24517888458946099</v>
      </c>
      <c r="U395" s="17">
        <v>0.18732943869954</v>
      </c>
      <c r="V395" s="17">
        <v>0.20059432511327599</v>
      </c>
      <c r="W395" s="17">
        <v>0.20016087326524801</v>
      </c>
      <c r="X395" s="17">
        <v>0.312177818104583</v>
      </c>
      <c r="Y395" s="17">
        <v>0.30940484704317101</v>
      </c>
      <c r="Z395" s="17"/>
      <c r="AA395" s="17">
        <v>0.24982090772426699</v>
      </c>
      <c r="AB395" s="17">
        <v>0.21560872164186201</v>
      </c>
      <c r="AC395" s="17">
        <v>0.235146614253188</v>
      </c>
      <c r="AD395" s="17">
        <v>0.22122671227527799</v>
      </c>
      <c r="AE395" s="17"/>
      <c r="AF395" s="17">
        <v>0.23776726638975501</v>
      </c>
      <c r="AG395" s="17">
        <v>0.25022274803928801</v>
      </c>
      <c r="AH395" s="17">
        <v>0.21970582868480901</v>
      </c>
      <c r="AI395" s="17">
        <v>0.20862703974385599</v>
      </c>
      <c r="AJ395" s="17">
        <v>0.20121564466538</v>
      </c>
      <c r="AK395" s="17">
        <v>0.274535192788187</v>
      </c>
      <c r="AL395" s="17"/>
      <c r="AM395" s="17">
        <v>0.17886472961900701</v>
      </c>
      <c r="AN395" s="17">
        <v>0.30006727714842202</v>
      </c>
      <c r="AO395" s="17">
        <v>0.25329994295809699</v>
      </c>
      <c r="AP395" s="17">
        <v>0.25900399630575099</v>
      </c>
      <c r="AQ395" s="17">
        <v>0.134125094703789</v>
      </c>
      <c r="AR395" s="17"/>
      <c r="AS395" s="17">
        <v>0.14818513521101101</v>
      </c>
      <c r="AT395" s="17">
        <v>0.29009060132047998</v>
      </c>
      <c r="AU395" s="17">
        <v>0.235760924672308</v>
      </c>
      <c r="AV395" s="17"/>
      <c r="AW395" s="17">
        <v>0.20466377107714401</v>
      </c>
      <c r="AX395" s="17">
        <v>0.23513357277203201</v>
      </c>
      <c r="AY395" s="17">
        <v>0.24973945760171901</v>
      </c>
      <c r="AZ395" s="17">
        <v>0.24274112633787301</v>
      </c>
      <c r="BA395" s="17">
        <v>0.26355707705156201</v>
      </c>
      <c r="BB395" s="17"/>
      <c r="BC395" s="17">
        <v>0.20790742088602801</v>
      </c>
      <c r="BD395" s="17">
        <v>0.23295507430027901</v>
      </c>
      <c r="BE395" s="17" t="s">
        <v>101</v>
      </c>
      <c r="BF395" s="17">
        <v>0.24069501440617899</v>
      </c>
      <c r="BG395" s="17">
        <v>0.265685955393208</v>
      </c>
      <c r="BH395" s="17">
        <v>0.23241866509280601</v>
      </c>
      <c r="BI395" s="17">
        <v>0.36623095712200299</v>
      </c>
      <c r="BJ395" s="17"/>
      <c r="BK395" s="17">
        <v>0.24996903904524001</v>
      </c>
      <c r="BL395" s="17">
        <v>0.211917786959884</v>
      </c>
      <c r="BM395" s="17">
        <v>0.212521158063494</v>
      </c>
      <c r="BN395" s="17">
        <v>0.20873726069648399</v>
      </c>
      <c r="BO395" s="17">
        <v>0.26166844699389402</v>
      </c>
      <c r="BP395" s="17">
        <v>0.25549483610985102</v>
      </c>
      <c r="BQ395" s="17">
        <v>0.256596669323156</v>
      </c>
      <c r="BR395" s="17">
        <v>0.25469198459165399</v>
      </c>
      <c r="BS395" s="17"/>
      <c r="BT395" s="17">
        <v>0.26917283062147601</v>
      </c>
      <c r="BU395" s="17">
        <v>0.17994270553577599</v>
      </c>
      <c r="BV395" s="17">
        <v>0.23395244708127699</v>
      </c>
      <c r="BW395" s="17"/>
      <c r="BX395" s="17">
        <v>0.27313094659658899</v>
      </c>
      <c r="BY395" s="17">
        <v>0.218106970856038</v>
      </c>
      <c r="BZ395" s="17"/>
      <c r="CA395" s="17">
        <v>0.32853910804152903</v>
      </c>
      <c r="CB395" s="17">
        <v>0.23444387241230899</v>
      </c>
      <c r="CC395" s="17">
        <v>0.25768771314385602</v>
      </c>
      <c r="CD395" s="17">
        <v>0.206659579873189</v>
      </c>
      <c r="CE395" s="17">
        <v>0.20605922507334501</v>
      </c>
    </row>
    <row r="396" spans="2:83" x14ac:dyDescent="0.35">
      <c r="B396" t="s">
        <v>174</v>
      </c>
      <c r="C396" s="17">
        <v>0.341222389792666</v>
      </c>
      <c r="D396" s="17">
        <v>0.33297469929125301</v>
      </c>
      <c r="E396" s="17">
        <v>0.34925834409809797</v>
      </c>
      <c r="F396" s="17"/>
      <c r="G396" s="17">
        <v>0.35492113862853802</v>
      </c>
      <c r="H396" s="17">
        <v>0.33410168331284801</v>
      </c>
      <c r="I396" s="17">
        <v>0.324325891115401</v>
      </c>
      <c r="J396" s="17">
        <v>0.357599667373801</v>
      </c>
      <c r="K396" s="17">
        <v>0.32477562975082802</v>
      </c>
      <c r="L396" s="17">
        <v>0.34936329953485301</v>
      </c>
      <c r="M396" s="17"/>
      <c r="N396" s="17">
        <v>0.38866353365853401</v>
      </c>
      <c r="O396" s="17">
        <v>0.32510220836319698</v>
      </c>
      <c r="P396" s="17">
        <v>0.34586078381624702</v>
      </c>
      <c r="Q396" s="17">
        <v>0.34678317257234598</v>
      </c>
      <c r="R396" s="17">
        <v>0.35015975528082299</v>
      </c>
      <c r="S396" s="17">
        <v>0.35562088852127399</v>
      </c>
      <c r="T396" s="17">
        <v>0.30825247799403499</v>
      </c>
      <c r="U396" s="17">
        <v>0.39141421768964701</v>
      </c>
      <c r="V396" s="17">
        <v>0.32183950411191398</v>
      </c>
      <c r="W396" s="17">
        <v>0.33292919184999398</v>
      </c>
      <c r="X396" s="17">
        <v>0.269593835035006</v>
      </c>
      <c r="Y396" s="17">
        <v>0.33353153610980102</v>
      </c>
      <c r="Z396" s="17"/>
      <c r="AA396" s="17">
        <v>0.35696661305055599</v>
      </c>
      <c r="AB396" s="17">
        <v>0.34884062947289302</v>
      </c>
      <c r="AC396" s="17">
        <v>0.35037301516528402</v>
      </c>
      <c r="AD396" s="17">
        <v>0.31096386992337899</v>
      </c>
      <c r="AE396" s="17"/>
      <c r="AF396" s="17">
        <v>0.36380009478314601</v>
      </c>
      <c r="AG396" s="17">
        <v>0.33898315039379001</v>
      </c>
      <c r="AH396" s="17">
        <v>0.34085852245106102</v>
      </c>
      <c r="AI396" s="17">
        <v>0.34347543034664002</v>
      </c>
      <c r="AJ396" s="17">
        <v>0.33885639649558502</v>
      </c>
      <c r="AK396" s="17">
        <v>0.23504847891504399</v>
      </c>
      <c r="AL396" s="17"/>
      <c r="AM396" s="17">
        <v>0.33728615291335301</v>
      </c>
      <c r="AN396" s="17">
        <v>0.384892845890282</v>
      </c>
      <c r="AO396" s="17">
        <v>0.33373087494015202</v>
      </c>
      <c r="AP396" s="17">
        <v>0.37638052694063001</v>
      </c>
      <c r="AQ396" s="17">
        <v>0.29874468233323198</v>
      </c>
      <c r="AR396" s="17"/>
      <c r="AS396" s="17">
        <v>0.34230628839805</v>
      </c>
      <c r="AT396" s="17">
        <v>0.385783105559036</v>
      </c>
      <c r="AU396" s="17">
        <v>0.34762929113667601</v>
      </c>
      <c r="AV396" s="17"/>
      <c r="AW396" s="17">
        <v>0.30310460639741099</v>
      </c>
      <c r="AX396" s="17">
        <v>0.33375767537829398</v>
      </c>
      <c r="AY396" s="17">
        <v>0.37344787429083398</v>
      </c>
      <c r="AZ396" s="17">
        <v>0.39318777291124501</v>
      </c>
      <c r="BA396" s="17">
        <v>0.45646248184812399</v>
      </c>
      <c r="BB396" s="17"/>
      <c r="BC396" s="17">
        <v>0.34496462961714203</v>
      </c>
      <c r="BD396" s="17">
        <v>0.37225136544916299</v>
      </c>
      <c r="BE396" s="17" t="s">
        <v>101</v>
      </c>
      <c r="BF396" s="17">
        <v>0.23792765008196701</v>
      </c>
      <c r="BG396" s="17">
        <v>0.34814687427679097</v>
      </c>
      <c r="BH396" s="17">
        <v>0.34837507400227202</v>
      </c>
      <c r="BI396" s="17">
        <v>0.25814689648502798</v>
      </c>
      <c r="BJ396" s="17"/>
      <c r="BK396" s="17">
        <v>0.32194223793833898</v>
      </c>
      <c r="BL396" s="17">
        <v>0.27483098780904702</v>
      </c>
      <c r="BM396" s="17">
        <v>0.35300507992191699</v>
      </c>
      <c r="BN396" s="17">
        <v>0.37845507126234801</v>
      </c>
      <c r="BO396" s="17">
        <v>0.33773158359355698</v>
      </c>
      <c r="BP396" s="17">
        <v>0.36697766793807901</v>
      </c>
      <c r="BQ396" s="17">
        <v>0.41981909568928999</v>
      </c>
      <c r="BR396" s="17">
        <v>0.329896432378118</v>
      </c>
      <c r="BS396" s="17"/>
      <c r="BT396" s="17">
        <v>0.35979857482313998</v>
      </c>
      <c r="BU396" s="17">
        <v>0.34098418874521402</v>
      </c>
      <c r="BV396" s="17">
        <v>0.32752331024799503</v>
      </c>
      <c r="BW396" s="17"/>
      <c r="BX396" s="17">
        <v>0.35209180702970799</v>
      </c>
      <c r="BY396" s="17">
        <v>0.339545993502754</v>
      </c>
      <c r="BZ396" s="17"/>
      <c r="CA396" s="17">
        <v>0.438169051175123</v>
      </c>
      <c r="CB396" s="17">
        <v>0.36485535783947698</v>
      </c>
      <c r="CC396" s="17">
        <v>0.35053478509110803</v>
      </c>
      <c r="CD396" s="17">
        <v>0.37120492531496901</v>
      </c>
      <c r="CE396" s="17">
        <v>0.34115074958214697</v>
      </c>
    </row>
    <row r="397" spans="2:83" x14ac:dyDescent="0.35">
      <c r="B397" t="s">
        <v>175</v>
      </c>
      <c r="C397" s="17">
        <v>0.23021076791653999</v>
      </c>
      <c r="D397" s="17">
        <v>0.24398278396471401</v>
      </c>
      <c r="E397" s="17">
        <v>0.21781479392201</v>
      </c>
      <c r="F397" s="17"/>
      <c r="G397" s="17">
        <v>0.22539353100178</v>
      </c>
      <c r="H397" s="17">
        <v>0.197002954487425</v>
      </c>
      <c r="I397" s="17">
        <v>0.26841088597040902</v>
      </c>
      <c r="J397" s="17">
        <v>0.19715936152677199</v>
      </c>
      <c r="K397" s="17">
        <v>0.26801636926359401</v>
      </c>
      <c r="L397" s="17">
        <v>0.23100831755673801</v>
      </c>
      <c r="M397" s="17"/>
      <c r="N397" s="17">
        <v>0.18005895512050901</v>
      </c>
      <c r="O397" s="17">
        <v>0.25533736920181499</v>
      </c>
      <c r="P397" s="17">
        <v>0.22847960689608299</v>
      </c>
      <c r="Q397" s="17">
        <v>0.21921600744480699</v>
      </c>
      <c r="R397" s="17">
        <v>0.22309496883367799</v>
      </c>
      <c r="S397" s="17">
        <v>0.28960846928061801</v>
      </c>
      <c r="T397" s="17">
        <v>0.21081290538115899</v>
      </c>
      <c r="U397" s="17">
        <v>0.27074185639941101</v>
      </c>
      <c r="V397" s="17">
        <v>0.25778994918903497</v>
      </c>
      <c r="W397" s="17">
        <v>0.21709808757021201</v>
      </c>
      <c r="X397" s="17">
        <v>0.21834044612526601</v>
      </c>
      <c r="Y397" s="17">
        <v>0.187510521120859</v>
      </c>
      <c r="Z397" s="17"/>
      <c r="AA397" s="17">
        <v>0.21195590939759401</v>
      </c>
      <c r="AB397" s="17">
        <v>0.242241801221697</v>
      </c>
      <c r="AC397" s="17">
        <v>0.24274967481742099</v>
      </c>
      <c r="AD397" s="17">
        <v>0.22438722902462899</v>
      </c>
      <c r="AE397" s="17"/>
      <c r="AF397" s="17">
        <v>0.236458708512609</v>
      </c>
      <c r="AG397" s="17">
        <v>0.226472099535516</v>
      </c>
      <c r="AH397" s="17">
        <v>0.25173836753148199</v>
      </c>
      <c r="AI397" s="17">
        <v>0.233558151815565</v>
      </c>
      <c r="AJ397" s="17">
        <v>0.205851360728939</v>
      </c>
      <c r="AK397" s="17">
        <v>0.216972447988526</v>
      </c>
      <c r="AL397" s="17"/>
      <c r="AM397" s="17">
        <v>0.26434408458564301</v>
      </c>
      <c r="AN397" s="17">
        <v>0.17918600178038899</v>
      </c>
      <c r="AO397" s="17">
        <v>0.23210502275737999</v>
      </c>
      <c r="AP397" s="17">
        <v>0.20472968550624901</v>
      </c>
      <c r="AQ397" s="17">
        <v>0.245313027587024</v>
      </c>
      <c r="AR397" s="17"/>
      <c r="AS397" s="17">
        <v>0.29295988227157799</v>
      </c>
      <c r="AT397" s="17">
        <v>0.19830221033141501</v>
      </c>
      <c r="AU397" s="17">
        <v>0.23625070682292601</v>
      </c>
      <c r="AV397" s="17"/>
      <c r="AW397" s="17">
        <v>0.24880041843025899</v>
      </c>
      <c r="AX397" s="17">
        <v>0.245173626958512</v>
      </c>
      <c r="AY397" s="17">
        <v>0.20917297196172799</v>
      </c>
      <c r="AZ397" s="17">
        <v>0.205695025974132</v>
      </c>
      <c r="BA397" s="17">
        <v>0.106568165985911</v>
      </c>
      <c r="BB397" s="17"/>
      <c r="BC397" s="17">
        <v>0.23256554236656499</v>
      </c>
      <c r="BD397" s="17">
        <v>0.19502382373561</v>
      </c>
      <c r="BE397" s="17" t="s">
        <v>101</v>
      </c>
      <c r="BF397" s="17">
        <v>0.30233464132605198</v>
      </c>
      <c r="BG397" s="17">
        <v>0.218661028187493</v>
      </c>
      <c r="BH397" s="17">
        <v>0.259031724080723</v>
      </c>
      <c r="BI397" s="17">
        <v>0.16781220381710499</v>
      </c>
      <c r="BJ397" s="17"/>
      <c r="BK397" s="17">
        <v>0.22485210743943801</v>
      </c>
      <c r="BL397" s="17">
        <v>0.25114104623459299</v>
      </c>
      <c r="BM397" s="17">
        <v>0.23355698282120901</v>
      </c>
      <c r="BN397" s="17">
        <v>0.22874204701287201</v>
      </c>
      <c r="BO397" s="17">
        <v>0.25201415648527697</v>
      </c>
      <c r="BP397" s="17">
        <v>0.228231186216964</v>
      </c>
      <c r="BQ397" s="17">
        <v>0.13900535407637399</v>
      </c>
      <c r="BR397" s="17">
        <v>0.21515361915814099</v>
      </c>
      <c r="BS397" s="17"/>
      <c r="BT397" s="17">
        <v>0.223821849622653</v>
      </c>
      <c r="BU397" s="17">
        <v>0.249170686125218</v>
      </c>
      <c r="BV397" s="17">
        <v>0.222428413418606</v>
      </c>
      <c r="BW397" s="17"/>
      <c r="BX397" s="17">
        <v>0.19101191534433201</v>
      </c>
      <c r="BY397" s="17">
        <v>0.249216024149778</v>
      </c>
      <c r="BZ397" s="17"/>
      <c r="CA397" s="17">
        <v>0.130791538997971</v>
      </c>
      <c r="CB397" s="17">
        <v>0.19456926128242899</v>
      </c>
      <c r="CC397" s="17">
        <v>0.23992735502346799</v>
      </c>
      <c r="CD397" s="17">
        <v>0.251980022104283</v>
      </c>
      <c r="CE397" s="17">
        <v>0.22131045943368</v>
      </c>
    </row>
    <row r="398" spans="2:83" x14ac:dyDescent="0.35">
      <c r="B398" t="s">
        <v>176</v>
      </c>
      <c r="C398" s="17">
        <v>5.6591758686512998E-2</v>
      </c>
      <c r="D398" s="17">
        <v>6.1529064420731097E-2</v>
      </c>
      <c r="E398" s="17">
        <v>5.2277181734267597E-2</v>
      </c>
      <c r="F398" s="17"/>
      <c r="G398" s="17">
        <v>7.6745385033487601E-2</v>
      </c>
      <c r="H398" s="17">
        <v>6.4373833929376206E-2</v>
      </c>
      <c r="I398" s="17">
        <v>8.6365781684920304E-2</v>
      </c>
      <c r="J398" s="17">
        <v>5.9806594705138202E-2</v>
      </c>
      <c r="K398" s="17">
        <v>3.4619323206382897E-2</v>
      </c>
      <c r="L398" s="17">
        <v>2.47334418826042E-2</v>
      </c>
      <c r="M398" s="17"/>
      <c r="N398" s="17">
        <v>5.3430915178518702E-2</v>
      </c>
      <c r="O398" s="17">
        <v>5.1930025182893601E-2</v>
      </c>
      <c r="P398" s="17">
        <v>4.6706118192051199E-2</v>
      </c>
      <c r="Q398" s="17">
        <v>5.4062352833890603E-2</v>
      </c>
      <c r="R398" s="17">
        <v>4.0262007690000601E-2</v>
      </c>
      <c r="S398" s="17">
        <v>8.7428464696254204E-2</v>
      </c>
      <c r="T398" s="17">
        <v>5.4977008013844801E-2</v>
      </c>
      <c r="U398" s="17">
        <v>4.1987593966373998E-2</v>
      </c>
      <c r="V398" s="17">
        <v>5.4812326736484E-2</v>
      </c>
      <c r="W398" s="17">
        <v>8.3585178304399696E-2</v>
      </c>
      <c r="X398" s="17">
        <v>4.7840420801228703E-2</v>
      </c>
      <c r="Y398" s="17">
        <v>3.4975437973913198E-2</v>
      </c>
      <c r="Z398" s="17"/>
      <c r="AA398" s="17">
        <v>6.3391511203297501E-2</v>
      </c>
      <c r="AB398" s="17">
        <v>5.2524300653198401E-2</v>
      </c>
      <c r="AC398" s="17">
        <v>5.45253401293464E-2</v>
      </c>
      <c r="AD398" s="17">
        <v>5.57500679819447E-2</v>
      </c>
      <c r="AE398" s="17"/>
      <c r="AF398" s="17">
        <v>5.5313788737995799E-2</v>
      </c>
      <c r="AG398" s="17">
        <v>5.5246013888618301E-2</v>
      </c>
      <c r="AH398" s="17">
        <v>6.1763443381583502E-2</v>
      </c>
      <c r="AI398" s="17">
        <v>4.83804706773465E-2</v>
      </c>
      <c r="AJ398" s="17">
        <v>5.1615898615767999E-2</v>
      </c>
      <c r="AK398" s="17">
        <v>0.110339198488745</v>
      </c>
      <c r="AL398" s="17"/>
      <c r="AM398" s="17">
        <v>5.8889281670691303E-2</v>
      </c>
      <c r="AN398" s="17">
        <v>4.2666191873252303E-2</v>
      </c>
      <c r="AO398" s="17">
        <v>6.2659955977746207E-2</v>
      </c>
      <c r="AP398" s="17">
        <v>0</v>
      </c>
      <c r="AQ398" s="17">
        <v>9.1137084750734607E-2</v>
      </c>
      <c r="AR398" s="17"/>
      <c r="AS398" s="17">
        <v>6.8524189621328696E-2</v>
      </c>
      <c r="AT398" s="17">
        <v>5.1881964016502198E-2</v>
      </c>
      <c r="AU398" s="17">
        <v>6.1674412635577498E-2</v>
      </c>
      <c r="AV398" s="17"/>
      <c r="AW398" s="17">
        <v>6.2519857058027303E-2</v>
      </c>
      <c r="AX398" s="17">
        <v>5.0175045411272497E-2</v>
      </c>
      <c r="AY398" s="17">
        <v>5.5169245129220598E-2</v>
      </c>
      <c r="AZ398" s="17">
        <v>7.38875288162755E-2</v>
      </c>
      <c r="BA398" s="17">
        <v>6.02760861122838E-2</v>
      </c>
      <c r="BB398" s="17"/>
      <c r="BC398" s="17">
        <v>5.2489209645243798E-2</v>
      </c>
      <c r="BD398" s="17">
        <v>8.0213272260050497E-2</v>
      </c>
      <c r="BE398" s="17" t="s">
        <v>101</v>
      </c>
      <c r="BF398" s="17">
        <v>6.08415531637806E-2</v>
      </c>
      <c r="BG398" s="17">
        <v>3.4617054697132298E-2</v>
      </c>
      <c r="BH398" s="17">
        <v>4.5084470986115698E-2</v>
      </c>
      <c r="BI398" s="17">
        <v>5.6716981085454803E-2</v>
      </c>
      <c r="BJ398" s="17"/>
      <c r="BK398" s="17">
        <v>5.34228741702759E-2</v>
      </c>
      <c r="BL398" s="17">
        <v>3.5304319145516599E-2</v>
      </c>
      <c r="BM398" s="17">
        <v>6.4721020268329502E-2</v>
      </c>
      <c r="BN398" s="17">
        <v>5.1463355452130301E-2</v>
      </c>
      <c r="BO398" s="17">
        <v>5.1235016847401602E-2</v>
      </c>
      <c r="BP398" s="17">
        <v>5.1429995344844201E-2</v>
      </c>
      <c r="BQ398" s="17">
        <v>8.3789557328297501E-2</v>
      </c>
      <c r="BR398" s="17">
        <v>0.104136689533513</v>
      </c>
      <c r="BS398" s="17"/>
      <c r="BT398" s="17">
        <v>6.3934778306390799E-2</v>
      </c>
      <c r="BU398" s="17">
        <v>3.8495060848928203E-2</v>
      </c>
      <c r="BV398" s="17">
        <v>6.2520840639297096E-2</v>
      </c>
      <c r="BW398" s="17"/>
      <c r="BX398" s="17">
        <v>7.21171252331409E-2</v>
      </c>
      <c r="BY398" s="17">
        <v>6.2732035236993597E-2</v>
      </c>
      <c r="BZ398" s="17"/>
      <c r="CA398" s="17">
        <v>3.4585746101930097E-2</v>
      </c>
      <c r="CB398" s="17">
        <v>0.100586829471784</v>
      </c>
      <c r="CC398" s="17">
        <v>4.5138890259755197E-2</v>
      </c>
      <c r="CD398" s="17">
        <v>4.7885856197866401E-2</v>
      </c>
      <c r="CE398" s="17">
        <v>7.9668718477928294E-2</v>
      </c>
    </row>
    <row r="399" spans="2:83" x14ac:dyDescent="0.35">
      <c r="B399" t="s">
        <v>177</v>
      </c>
      <c r="C399" s="17">
        <v>1.6401688879643599E-2</v>
      </c>
      <c r="D399" s="17">
        <v>2.2446475605049199E-2</v>
      </c>
      <c r="E399" s="17">
        <v>1.06497666974361E-2</v>
      </c>
      <c r="F399" s="17"/>
      <c r="G399" s="17">
        <v>3.1417559239293E-2</v>
      </c>
      <c r="H399" s="17">
        <v>3.0147616006378601E-2</v>
      </c>
      <c r="I399" s="17">
        <v>1.0404869270909599E-2</v>
      </c>
      <c r="J399" s="17">
        <v>2.0837623858366201E-2</v>
      </c>
      <c r="K399" s="17">
        <v>3.3229255612087301E-3</v>
      </c>
      <c r="L399" s="17">
        <v>5.1833521457412598E-3</v>
      </c>
      <c r="M399" s="17"/>
      <c r="N399" s="17">
        <v>3.7528974783704497E-2</v>
      </c>
      <c r="O399" s="17">
        <v>2.3828425250837799E-2</v>
      </c>
      <c r="P399" s="17">
        <v>1.09188355899246E-2</v>
      </c>
      <c r="Q399" s="17">
        <v>5.1553907595577198E-3</v>
      </c>
      <c r="R399" s="17">
        <v>3.6538334027174699E-2</v>
      </c>
      <c r="S399" s="17">
        <v>0</v>
      </c>
      <c r="T399" s="17">
        <v>0</v>
      </c>
      <c r="U399" s="17">
        <v>0</v>
      </c>
      <c r="V399" s="17">
        <v>2.49344675495622E-2</v>
      </c>
      <c r="W399" s="17">
        <v>1.0580947300467901E-2</v>
      </c>
      <c r="X399" s="17">
        <v>8.9710169445349902E-3</v>
      </c>
      <c r="Y399" s="17">
        <v>0</v>
      </c>
      <c r="Z399" s="17"/>
      <c r="AA399" s="17">
        <v>1.4196452809953301E-2</v>
      </c>
      <c r="AB399" s="17">
        <v>1.97649699054472E-2</v>
      </c>
      <c r="AC399" s="17">
        <v>2.5801116766113599E-2</v>
      </c>
      <c r="AD399" s="17">
        <v>7.1400651425947304E-3</v>
      </c>
      <c r="AE399" s="17"/>
      <c r="AF399" s="17">
        <v>2.5121808844396701E-2</v>
      </c>
      <c r="AG399" s="17">
        <v>1.28433291066393E-2</v>
      </c>
      <c r="AH399" s="17">
        <v>1.8573017166361099E-2</v>
      </c>
      <c r="AI399" s="17">
        <v>1.1602083495536E-2</v>
      </c>
      <c r="AJ399" s="17">
        <v>1.9108457308926699E-2</v>
      </c>
      <c r="AK399" s="17">
        <v>0</v>
      </c>
      <c r="AL399" s="17"/>
      <c r="AM399" s="17">
        <v>1.38211971018742E-2</v>
      </c>
      <c r="AN399" s="17">
        <v>2.5448907283042301E-2</v>
      </c>
      <c r="AO399" s="17">
        <v>0</v>
      </c>
      <c r="AP399" s="17">
        <v>0</v>
      </c>
      <c r="AQ399" s="17">
        <v>1.63194324608197E-2</v>
      </c>
      <c r="AR399" s="17"/>
      <c r="AS399" s="17">
        <v>1.7463901493183401E-2</v>
      </c>
      <c r="AT399" s="17">
        <v>1.7684352170164098E-2</v>
      </c>
      <c r="AU399" s="17">
        <v>8.3086833110626104E-3</v>
      </c>
      <c r="AV399" s="17"/>
      <c r="AW399" s="17">
        <v>6.3958141337551802E-3</v>
      </c>
      <c r="AX399" s="17">
        <v>1.98366272284238E-2</v>
      </c>
      <c r="AY399" s="17">
        <v>2.27114728029508E-2</v>
      </c>
      <c r="AZ399" s="17">
        <v>1.9577397638399899E-2</v>
      </c>
      <c r="BA399" s="17">
        <v>2.5752257706167399E-2</v>
      </c>
      <c r="BB399" s="17"/>
      <c r="BC399" s="17">
        <v>1.29058085118249E-2</v>
      </c>
      <c r="BD399" s="17">
        <v>2.3183510009426998E-2</v>
      </c>
      <c r="BE399" s="17" t="s">
        <v>101</v>
      </c>
      <c r="BF399" s="17">
        <v>2.5817900614176399E-2</v>
      </c>
      <c r="BG399" s="17">
        <v>1.0248834707430699E-2</v>
      </c>
      <c r="BH399" s="17">
        <v>1.39853436338595E-2</v>
      </c>
      <c r="BI399" s="17">
        <v>2.17842331482191E-2</v>
      </c>
      <c r="BJ399" s="17"/>
      <c r="BK399" s="17">
        <v>2.4237442401011298E-2</v>
      </c>
      <c r="BL399" s="17">
        <v>1.2609993548527E-2</v>
      </c>
      <c r="BM399" s="17">
        <v>1.1776536520857001E-2</v>
      </c>
      <c r="BN399" s="17">
        <v>2.0989423835566901E-2</v>
      </c>
      <c r="BO399" s="17">
        <v>9.5435528656269506E-3</v>
      </c>
      <c r="BP399" s="17">
        <v>2.00038208287673E-2</v>
      </c>
      <c r="BQ399" s="17">
        <v>3.3436971261451197E-2</v>
      </c>
      <c r="BR399" s="17">
        <v>1.8458838300447498E-2</v>
      </c>
      <c r="BS399" s="17"/>
      <c r="BT399" s="17">
        <v>2.2755728015870402E-2</v>
      </c>
      <c r="BU399" s="17">
        <v>3.51905899994802E-3</v>
      </c>
      <c r="BV399" s="17">
        <v>2.0106048774628099E-2</v>
      </c>
      <c r="BW399" s="17"/>
      <c r="BX399" s="17">
        <v>2.6461835165704099E-2</v>
      </c>
      <c r="BY399" s="17">
        <v>1.87649562583166E-2</v>
      </c>
      <c r="BZ399" s="17"/>
      <c r="CA399" s="17">
        <v>3.8706563127384901E-2</v>
      </c>
      <c r="CB399" s="17">
        <v>1.4189787929053401E-2</v>
      </c>
      <c r="CC399" s="17">
        <v>1.8252015775974E-2</v>
      </c>
      <c r="CD399" s="17">
        <v>5.1683313919457102E-2</v>
      </c>
      <c r="CE399" s="17">
        <v>6.7985153700502897E-3</v>
      </c>
    </row>
    <row r="400" spans="2:83" x14ac:dyDescent="0.35">
      <c r="B400" t="s">
        <v>113</v>
      </c>
      <c r="C400" s="17">
        <v>0.124938783428446</v>
      </c>
      <c r="D400" s="17">
        <v>0.12716338790912099</v>
      </c>
      <c r="E400" s="17">
        <v>0.123042541302592</v>
      </c>
      <c r="F400" s="17"/>
      <c r="G400" s="17">
        <v>4.1367930189077799E-2</v>
      </c>
      <c r="H400" s="17">
        <v>6.1425130871440498E-2</v>
      </c>
      <c r="I400" s="17">
        <v>6.1424156788640299E-2</v>
      </c>
      <c r="J400" s="17">
        <v>0.169286411116188</v>
      </c>
      <c r="K400" s="17">
        <v>0.194179833746282</v>
      </c>
      <c r="L400" s="17">
        <v>0.201916494891174</v>
      </c>
      <c r="M400" s="17"/>
      <c r="N400" s="17">
        <v>9.3829075105190798E-2</v>
      </c>
      <c r="O400" s="17">
        <v>0.11374696708371999</v>
      </c>
      <c r="P400" s="17">
        <v>0.117226733338495</v>
      </c>
      <c r="Q400" s="17">
        <v>0.128525902859565</v>
      </c>
      <c r="R400" s="17">
        <v>0.113287628251002</v>
      </c>
      <c r="S400" s="17">
        <v>9.7083994522502298E-2</v>
      </c>
      <c r="T400" s="17">
        <v>0.1807787240215</v>
      </c>
      <c r="U400" s="17">
        <v>0.108526893245029</v>
      </c>
      <c r="V400" s="17">
        <v>0.140029427299728</v>
      </c>
      <c r="W400" s="17">
        <v>0.155645721709679</v>
      </c>
      <c r="X400" s="17">
        <v>0.14307646298938101</v>
      </c>
      <c r="Y400" s="17">
        <v>0.134577657752256</v>
      </c>
      <c r="Z400" s="17"/>
      <c r="AA400" s="17">
        <v>0.103668605814331</v>
      </c>
      <c r="AB400" s="17">
        <v>0.12101957710490201</v>
      </c>
      <c r="AC400" s="17">
        <v>9.1404238868647403E-2</v>
      </c>
      <c r="AD400" s="17">
        <v>0.18053205565217501</v>
      </c>
      <c r="AE400" s="17"/>
      <c r="AF400" s="17">
        <v>8.1538332732098304E-2</v>
      </c>
      <c r="AG400" s="17">
        <v>0.116232659036148</v>
      </c>
      <c r="AH400" s="17">
        <v>0.10736082078470301</v>
      </c>
      <c r="AI400" s="17">
        <v>0.15435682392105601</v>
      </c>
      <c r="AJ400" s="17">
        <v>0.183352242185402</v>
      </c>
      <c r="AK400" s="17">
        <v>0.163104681819498</v>
      </c>
      <c r="AL400" s="17"/>
      <c r="AM400" s="17">
        <v>0.14679455410943201</v>
      </c>
      <c r="AN400" s="17">
        <v>6.7738776024612396E-2</v>
      </c>
      <c r="AO400" s="17">
        <v>0.118204203366625</v>
      </c>
      <c r="AP400" s="17">
        <v>0.15988579124737001</v>
      </c>
      <c r="AQ400" s="17">
        <v>0.21436067816440099</v>
      </c>
      <c r="AR400" s="17"/>
      <c r="AS400" s="17">
        <v>0.13056060300484801</v>
      </c>
      <c r="AT400" s="17">
        <v>5.6257766602403003E-2</v>
      </c>
      <c r="AU400" s="17">
        <v>0.11037598142145</v>
      </c>
      <c r="AV400" s="17"/>
      <c r="AW400" s="17">
        <v>0.17451553290340299</v>
      </c>
      <c r="AX400" s="17">
        <v>0.115923452251466</v>
      </c>
      <c r="AY400" s="17">
        <v>8.9758978213547003E-2</v>
      </c>
      <c r="AZ400" s="17">
        <v>6.4911148322074896E-2</v>
      </c>
      <c r="BA400" s="17">
        <v>8.7383931295951803E-2</v>
      </c>
      <c r="BB400" s="17"/>
      <c r="BC400" s="17">
        <v>0.14916738897319701</v>
      </c>
      <c r="BD400" s="17">
        <v>9.6372954245470904E-2</v>
      </c>
      <c r="BE400" s="17" t="s">
        <v>101</v>
      </c>
      <c r="BF400" s="17">
        <v>0.13238324040784499</v>
      </c>
      <c r="BG400" s="17">
        <v>0.122640252737945</v>
      </c>
      <c r="BH400" s="17">
        <v>0.10110472220422501</v>
      </c>
      <c r="BI400" s="17">
        <v>0.12930872834219001</v>
      </c>
      <c r="BJ400" s="17"/>
      <c r="BK400" s="17">
        <v>0.125576299005696</v>
      </c>
      <c r="BL400" s="17">
        <v>0.21419586630243301</v>
      </c>
      <c r="BM400" s="17">
        <v>0.12441922240419399</v>
      </c>
      <c r="BN400" s="17">
        <v>0.111612841740599</v>
      </c>
      <c r="BO400" s="17">
        <v>8.7807243214242103E-2</v>
      </c>
      <c r="BP400" s="17">
        <v>7.7862493561495202E-2</v>
      </c>
      <c r="BQ400" s="17">
        <v>6.7352352321431594E-2</v>
      </c>
      <c r="BR400" s="17">
        <v>7.7662436038125796E-2</v>
      </c>
      <c r="BS400" s="17"/>
      <c r="BT400" s="17">
        <v>6.0516238610469099E-2</v>
      </c>
      <c r="BU400" s="17">
        <v>0.187888299744916</v>
      </c>
      <c r="BV400" s="17">
        <v>0.13346893983819699</v>
      </c>
      <c r="BW400" s="17"/>
      <c r="BX400" s="17">
        <v>8.5186370630525393E-2</v>
      </c>
      <c r="BY400" s="17">
        <v>0.11163401999611899</v>
      </c>
      <c r="BZ400" s="17"/>
      <c r="CA400" s="17">
        <v>2.9207992556062701E-2</v>
      </c>
      <c r="CB400" s="17">
        <v>9.1354891064946903E-2</v>
      </c>
      <c r="CC400" s="17">
        <v>8.8459240705837994E-2</v>
      </c>
      <c r="CD400" s="17">
        <v>7.0586302590235198E-2</v>
      </c>
      <c r="CE400" s="17">
        <v>0.145012332062849</v>
      </c>
    </row>
    <row r="401" spans="2:83" x14ac:dyDescent="0.35">
      <c r="B401" t="s">
        <v>178</v>
      </c>
      <c r="C401" s="17">
        <v>0.57185700108885695</v>
      </c>
      <c r="D401" s="17">
        <v>0.54487828810038497</v>
      </c>
      <c r="E401" s="17">
        <v>0.59621571634369397</v>
      </c>
      <c r="F401" s="17"/>
      <c r="G401" s="17">
        <v>0.62507559453636197</v>
      </c>
      <c r="H401" s="17">
        <v>0.64705046470537997</v>
      </c>
      <c r="I401" s="17">
        <v>0.573394306285121</v>
      </c>
      <c r="J401" s="17">
        <v>0.55291000879353502</v>
      </c>
      <c r="K401" s="17">
        <v>0.49986154822253198</v>
      </c>
      <c r="L401" s="17">
        <v>0.53715839352374295</v>
      </c>
      <c r="M401" s="17"/>
      <c r="N401" s="17">
        <v>0.635152079812077</v>
      </c>
      <c r="O401" s="17">
        <v>0.55515721328073397</v>
      </c>
      <c r="P401" s="17">
        <v>0.59666870598344601</v>
      </c>
      <c r="Q401" s="17">
        <v>0.59304034610218004</v>
      </c>
      <c r="R401" s="17">
        <v>0.58681706119814503</v>
      </c>
      <c r="S401" s="17">
        <v>0.52587907150062596</v>
      </c>
      <c r="T401" s="17">
        <v>0.55343136258349601</v>
      </c>
      <c r="U401" s="17">
        <v>0.57874365638918601</v>
      </c>
      <c r="V401" s="17">
        <v>0.52243382922518999</v>
      </c>
      <c r="W401" s="17">
        <v>0.53309006511524204</v>
      </c>
      <c r="X401" s="17">
        <v>0.58177165313958901</v>
      </c>
      <c r="Y401" s="17">
        <v>0.64293638315297197</v>
      </c>
      <c r="Z401" s="17"/>
      <c r="AA401" s="17">
        <v>0.60678752077482401</v>
      </c>
      <c r="AB401" s="17">
        <v>0.56444935111475503</v>
      </c>
      <c r="AC401" s="17">
        <v>0.58551962941847102</v>
      </c>
      <c r="AD401" s="17">
        <v>0.532190582198657</v>
      </c>
      <c r="AE401" s="17"/>
      <c r="AF401" s="17">
        <v>0.60156736117290099</v>
      </c>
      <c r="AG401" s="17">
        <v>0.58920589843307802</v>
      </c>
      <c r="AH401" s="17">
        <v>0.56056435113587</v>
      </c>
      <c r="AI401" s="17">
        <v>0.55210247009049596</v>
      </c>
      <c r="AJ401" s="17">
        <v>0.54007204116096497</v>
      </c>
      <c r="AK401" s="17">
        <v>0.50958367170323104</v>
      </c>
      <c r="AL401" s="17"/>
      <c r="AM401" s="17">
        <v>0.51615088253235897</v>
      </c>
      <c r="AN401" s="17">
        <v>0.68496012303870302</v>
      </c>
      <c r="AO401" s="17">
        <v>0.58703081789824896</v>
      </c>
      <c r="AP401" s="17">
        <v>0.63538452324638095</v>
      </c>
      <c r="AQ401" s="17">
        <v>0.43286977703702101</v>
      </c>
      <c r="AR401" s="17"/>
      <c r="AS401" s="17">
        <v>0.490491423609062</v>
      </c>
      <c r="AT401" s="17">
        <v>0.67587370687951598</v>
      </c>
      <c r="AU401" s="17">
        <v>0.58339021580898398</v>
      </c>
      <c r="AV401" s="17"/>
      <c r="AW401" s="17">
        <v>0.50776837747455505</v>
      </c>
      <c r="AX401" s="17">
        <v>0.56889124815032599</v>
      </c>
      <c r="AY401" s="17">
        <v>0.62318733189255304</v>
      </c>
      <c r="AZ401" s="17">
        <v>0.635928899249118</v>
      </c>
      <c r="BA401" s="17">
        <v>0.72001955889968605</v>
      </c>
      <c r="BB401" s="17"/>
      <c r="BC401" s="17">
        <v>0.55287205050316901</v>
      </c>
      <c r="BD401" s="17">
        <v>0.60520643974944199</v>
      </c>
      <c r="BE401" s="17" t="s">
        <v>101</v>
      </c>
      <c r="BF401" s="17">
        <v>0.478622664488146</v>
      </c>
      <c r="BG401" s="17">
        <v>0.61383282966999897</v>
      </c>
      <c r="BH401" s="17">
        <v>0.58079373909507803</v>
      </c>
      <c r="BI401" s="17">
        <v>0.62437785360703102</v>
      </c>
      <c r="BJ401" s="17"/>
      <c r="BK401" s="17">
        <v>0.57191127698357902</v>
      </c>
      <c r="BL401" s="17">
        <v>0.48674877476893103</v>
      </c>
      <c r="BM401" s="17">
        <v>0.56552623798541102</v>
      </c>
      <c r="BN401" s="17">
        <v>0.58719233195883203</v>
      </c>
      <c r="BO401" s="17">
        <v>0.59940003058745195</v>
      </c>
      <c r="BP401" s="17">
        <v>0.62247250404792898</v>
      </c>
      <c r="BQ401" s="17">
        <v>0.67641576501244605</v>
      </c>
      <c r="BR401" s="17">
        <v>0.58458841696977204</v>
      </c>
      <c r="BS401" s="17"/>
      <c r="BT401" s="17">
        <v>0.62897140544461705</v>
      </c>
      <c r="BU401" s="17">
        <v>0.52092689428099004</v>
      </c>
      <c r="BV401" s="17">
        <v>0.56147575732927202</v>
      </c>
      <c r="BW401" s="17"/>
      <c r="BX401" s="17">
        <v>0.62522275362629798</v>
      </c>
      <c r="BY401" s="17">
        <v>0.55765296435879297</v>
      </c>
      <c r="BZ401" s="17"/>
      <c r="CA401" s="17">
        <v>0.76670815921665203</v>
      </c>
      <c r="CB401" s="17">
        <v>0.599299230251786</v>
      </c>
      <c r="CC401" s="17">
        <v>0.60822249823496399</v>
      </c>
      <c r="CD401" s="17">
        <v>0.57786450518815902</v>
      </c>
      <c r="CE401" s="17">
        <v>0.54720997465549204</v>
      </c>
    </row>
    <row r="402" spans="2:83" x14ac:dyDescent="0.35">
      <c r="B402" t="s">
        <v>179</v>
      </c>
      <c r="C402" s="17">
        <v>7.2993447566156597E-2</v>
      </c>
      <c r="D402" s="17">
        <v>8.3975540025780296E-2</v>
      </c>
      <c r="E402" s="17">
        <v>6.2926948431703697E-2</v>
      </c>
      <c r="F402" s="17"/>
      <c r="G402" s="17">
        <v>0.108162944272781</v>
      </c>
      <c r="H402" s="17">
        <v>9.45214499357548E-2</v>
      </c>
      <c r="I402" s="17">
        <v>9.6770650955829901E-2</v>
      </c>
      <c r="J402" s="17">
        <v>8.06442185635044E-2</v>
      </c>
      <c r="K402" s="17">
        <v>3.7942248767591599E-2</v>
      </c>
      <c r="L402" s="17">
        <v>2.99167940283455E-2</v>
      </c>
      <c r="M402" s="17"/>
      <c r="N402" s="17">
        <v>9.0959889962223206E-2</v>
      </c>
      <c r="O402" s="17">
        <v>7.5758450433731403E-2</v>
      </c>
      <c r="P402" s="17">
        <v>5.7624953781975803E-2</v>
      </c>
      <c r="Q402" s="17">
        <v>5.9217743593448301E-2</v>
      </c>
      <c r="R402" s="17">
        <v>7.6800341717175299E-2</v>
      </c>
      <c r="S402" s="17">
        <v>8.7428464696254204E-2</v>
      </c>
      <c r="T402" s="17">
        <v>5.4977008013844801E-2</v>
      </c>
      <c r="U402" s="17">
        <v>4.1987593966373998E-2</v>
      </c>
      <c r="V402" s="17">
        <v>7.9746794286046196E-2</v>
      </c>
      <c r="W402" s="17">
        <v>9.4166125604867604E-2</v>
      </c>
      <c r="X402" s="17">
        <v>5.68114377457637E-2</v>
      </c>
      <c r="Y402" s="17">
        <v>3.4975437973913198E-2</v>
      </c>
      <c r="Z402" s="17"/>
      <c r="AA402" s="17">
        <v>7.7587964013250799E-2</v>
      </c>
      <c r="AB402" s="17">
        <v>7.2289270558645702E-2</v>
      </c>
      <c r="AC402" s="17">
        <v>8.0326456895460002E-2</v>
      </c>
      <c r="AD402" s="17">
        <v>6.2890133124539394E-2</v>
      </c>
      <c r="AE402" s="17"/>
      <c r="AF402" s="17">
        <v>8.0435597582392396E-2</v>
      </c>
      <c r="AG402" s="17">
        <v>6.8089342995257596E-2</v>
      </c>
      <c r="AH402" s="17">
        <v>8.0336460547944702E-2</v>
      </c>
      <c r="AI402" s="17">
        <v>5.99825541728825E-2</v>
      </c>
      <c r="AJ402" s="17">
        <v>7.0724355924694698E-2</v>
      </c>
      <c r="AK402" s="17">
        <v>0.110339198488745</v>
      </c>
      <c r="AL402" s="17"/>
      <c r="AM402" s="17">
        <v>7.2710478772565507E-2</v>
      </c>
      <c r="AN402" s="17">
        <v>6.8115099156294601E-2</v>
      </c>
      <c r="AO402" s="17">
        <v>6.2659955977746207E-2</v>
      </c>
      <c r="AP402" s="17">
        <v>0</v>
      </c>
      <c r="AQ402" s="17">
        <v>0.107456517211554</v>
      </c>
      <c r="AR402" s="17"/>
      <c r="AS402" s="17">
        <v>8.5988091114512097E-2</v>
      </c>
      <c r="AT402" s="17">
        <v>6.9566316186666297E-2</v>
      </c>
      <c r="AU402" s="17">
        <v>6.9983095946640095E-2</v>
      </c>
      <c r="AV402" s="17"/>
      <c r="AW402" s="17">
        <v>6.8915671191782393E-2</v>
      </c>
      <c r="AX402" s="17">
        <v>7.0011672639696196E-2</v>
      </c>
      <c r="AY402" s="17">
        <v>7.7880717932171398E-2</v>
      </c>
      <c r="AZ402" s="17">
        <v>9.3464926454675398E-2</v>
      </c>
      <c r="BA402" s="17">
        <v>8.6028343818451203E-2</v>
      </c>
      <c r="BB402" s="17"/>
      <c r="BC402" s="17">
        <v>6.5395018157068704E-2</v>
      </c>
      <c r="BD402" s="17">
        <v>0.103396782269478</v>
      </c>
      <c r="BE402" s="17" t="s">
        <v>101</v>
      </c>
      <c r="BF402" s="17">
        <v>8.6659453777957002E-2</v>
      </c>
      <c r="BG402" s="17">
        <v>4.4865889404563E-2</v>
      </c>
      <c r="BH402" s="17">
        <v>5.9069814619975201E-2</v>
      </c>
      <c r="BI402" s="17">
        <v>7.8501214233673802E-2</v>
      </c>
      <c r="BJ402" s="17"/>
      <c r="BK402" s="17">
        <v>7.7660316571287205E-2</v>
      </c>
      <c r="BL402" s="17">
        <v>4.7914312694043601E-2</v>
      </c>
      <c r="BM402" s="17">
        <v>7.6497556789186502E-2</v>
      </c>
      <c r="BN402" s="17">
        <v>7.2452779287697194E-2</v>
      </c>
      <c r="BO402" s="17">
        <v>6.0778569713028599E-2</v>
      </c>
      <c r="BP402" s="17">
        <v>7.1433816173611595E-2</v>
      </c>
      <c r="BQ402" s="17">
        <v>0.117226528589749</v>
      </c>
      <c r="BR402" s="17">
        <v>0.12259552783396099</v>
      </c>
      <c r="BS402" s="17"/>
      <c r="BT402" s="17">
        <v>8.6690506322261204E-2</v>
      </c>
      <c r="BU402" s="17">
        <v>4.2014119848876201E-2</v>
      </c>
      <c r="BV402" s="17">
        <v>8.2626889413925098E-2</v>
      </c>
      <c r="BW402" s="17"/>
      <c r="BX402" s="17">
        <v>9.8578960398845006E-2</v>
      </c>
      <c r="BY402" s="17">
        <v>8.14969914953102E-2</v>
      </c>
      <c r="BZ402" s="17"/>
      <c r="CA402" s="17">
        <v>7.32923092293149E-2</v>
      </c>
      <c r="CB402" s="17">
        <v>0.114776617400837</v>
      </c>
      <c r="CC402" s="17">
        <v>6.3390906035729194E-2</v>
      </c>
      <c r="CD402" s="17">
        <v>9.9569170117323497E-2</v>
      </c>
      <c r="CE402" s="17">
        <v>8.6467233847978595E-2</v>
      </c>
    </row>
    <row r="403" spans="2:83" x14ac:dyDescent="0.35">
      <c r="B403" t="s">
        <v>140</v>
      </c>
      <c r="C403" s="17">
        <v>0.49886355352270001</v>
      </c>
      <c r="D403" s="17">
        <v>0.46090274807460402</v>
      </c>
      <c r="E403" s="17">
        <v>0.53328876791198998</v>
      </c>
      <c r="F403" s="17"/>
      <c r="G403" s="17">
        <v>0.51691265026358102</v>
      </c>
      <c r="H403" s="17">
        <v>0.55252901476962502</v>
      </c>
      <c r="I403" s="17">
        <v>0.47662365532929102</v>
      </c>
      <c r="J403" s="17">
        <v>0.47226579023003001</v>
      </c>
      <c r="K403" s="17">
        <v>0.46191929945493998</v>
      </c>
      <c r="L403" s="17">
        <v>0.50724159949539704</v>
      </c>
      <c r="M403" s="17"/>
      <c r="N403" s="17">
        <v>0.54419218984985296</v>
      </c>
      <c r="O403" s="17">
        <v>0.479398762847002</v>
      </c>
      <c r="P403" s="17">
        <v>0.53904375220147005</v>
      </c>
      <c r="Q403" s="17">
        <v>0.53382260250873204</v>
      </c>
      <c r="R403" s="17">
        <v>0.51001671948097005</v>
      </c>
      <c r="S403" s="17">
        <v>0.43845060680437198</v>
      </c>
      <c r="T403" s="17">
        <v>0.49845435456965098</v>
      </c>
      <c r="U403" s="17">
        <v>0.53675606242281204</v>
      </c>
      <c r="V403" s="17">
        <v>0.44268703493914402</v>
      </c>
      <c r="W403" s="17">
        <v>0.43892393951037401</v>
      </c>
      <c r="X403" s="17">
        <v>0.52496021539382598</v>
      </c>
      <c r="Y403" s="17">
        <v>0.60796094517905797</v>
      </c>
      <c r="Z403" s="17"/>
      <c r="AA403" s="17">
        <v>0.52919955676157304</v>
      </c>
      <c r="AB403" s="17">
        <v>0.49216008055610899</v>
      </c>
      <c r="AC403" s="17">
        <v>0.50519317252301099</v>
      </c>
      <c r="AD403" s="17">
        <v>0.469300449074117</v>
      </c>
      <c r="AE403" s="17"/>
      <c r="AF403" s="17">
        <v>0.52113176359050795</v>
      </c>
      <c r="AG403" s="17">
        <v>0.52111655543782098</v>
      </c>
      <c r="AH403" s="17">
        <v>0.48022789058792598</v>
      </c>
      <c r="AI403" s="17">
        <v>0.492119915917614</v>
      </c>
      <c r="AJ403" s="17">
        <v>0.46934768523627002</v>
      </c>
      <c r="AK403" s="17">
        <v>0.39924447321448597</v>
      </c>
      <c r="AL403" s="17"/>
      <c r="AM403" s="17">
        <v>0.44344040375979399</v>
      </c>
      <c r="AN403" s="17">
        <v>0.61684502388240903</v>
      </c>
      <c r="AO403" s="17">
        <v>0.52437086192050297</v>
      </c>
      <c r="AP403" s="17">
        <v>0.63538452324638095</v>
      </c>
      <c r="AQ403" s="17">
        <v>0.32541325982546598</v>
      </c>
      <c r="AR403" s="17"/>
      <c r="AS403" s="17">
        <v>0.40450333249455001</v>
      </c>
      <c r="AT403" s="17">
        <v>0.60630739069285</v>
      </c>
      <c r="AU403" s="17">
        <v>0.513407119862344</v>
      </c>
      <c r="AV403" s="17"/>
      <c r="AW403" s="17">
        <v>0.43885270628277301</v>
      </c>
      <c r="AX403" s="17">
        <v>0.49887957551063</v>
      </c>
      <c r="AY403" s="17">
        <v>0.54530661396038205</v>
      </c>
      <c r="AZ403" s="17">
        <v>0.54246397279444303</v>
      </c>
      <c r="BA403" s="17">
        <v>0.63399121508123502</v>
      </c>
      <c r="BB403" s="17"/>
      <c r="BC403" s="17">
        <v>0.48747703234610001</v>
      </c>
      <c r="BD403" s="17">
        <v>0.50180965747996498</v>
      </c>
      <c r="BE403" s="17" t="s">
        <v>101</v>
      </c>
      <c r="BF403" s="17">
        <v>0.39196321071018903</v>
      </c>
      <c r="BG403" s="17">
        <v>0.56896694026543604</v>
      </c>
      <c r="BH403" s="17">
        <v>0.52172392447510196</v>
      </c>
      <c r="BI403" s="17">
        <v>0.54587663937335695</v>
      </c>
      <c r="BJ403" s="17"/>
      <c r="BK403" s="17">
        <v>0.494250960412292</v>
      </c>
      <c r="BL403" s="17">
        <v>0.43883446207488702</v>
      </c>
      <c r="BM403" s="17">
        <v>0.489028681196224</v>
      </c>
      <c r="BN403" s="17">
        <v>0.51473955267113503</v>
      </c>
      <c r="BO403" s="17">
        <v>0.53862146087442297</v>
      </c>
      <c r="BP403" s="17">
        <v>0.55103868787431798</v>
      </c>
      <c r="BQ403" s="17">
        <v>0.55918923642269702</v>
      </c>
      <c r="BR403" s="17">
        <v>0.46199288913581199</v>
      </c>
      <c r="BS403" s="17"/>
      <c r="BT403" s="17">
        <v>0.542280899122355</v>
      </c>
      <c r="BU403" s="17">
        <v>0.478912774432114</v>
      </c>
      <c r="BV403" s="17">
        <v>0.47884886791534698</v>
      </c>
      <c r="BW403" s="17"/>
      <c r="BX403" s="17">
        <v>0.52664379322745303</v>
      </c>
      <c r="BY403" s="17">
        <v>0.47615597286348299</v>
      </c>
      <c r="BZ403" s="17"/>
      <c r="CA403" s="17">
        <v>0.69341584998733696</v>
      </c>
      <c r="CB403" s="17">
        <v>0.484522612850949</v>
      </c>
      <c r="CC403" s="17">
        <v>0.54483159219923505</v>
      </c>
      <c r="CD403" s="17">
        <v>0.47829533507083499</v>
      </c>
      <c r="CE403" s="17">
        <v>0.46074274080751298</v>
      </c>
    </row>
    <row r="404" spans="2:83" x14ac:dyDescent="0.35">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c r="CA404" s="17"/>
      <c r="CB404" s="17"/>
      <c r="CC404" s="17"/>
      <c r="CD404" s="17"/>
      <c r="CE404" s="17"/>
    </row>
    <row r="405" spans="2:83" x14ac:dyDescent="0.35">
      <c r="B405" s="6" t="s">
        <v>250</v>
      </c>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c r="CA405" s="17"/>
      <c r="CB405" s="17"/>
      <c r="CC405" s="17"/>
      <c r="CD405" s="17"/>
      <c r="CE405" s="17"/>
    </row>
    <row r="406" spans="2:83" x14ac:dyDescent="0.35">
      <c r="B406" s="24" t="s">
        <v>103</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c r="CA406" s="17"/>
      <c r="CB406" s="17"/>
      <c r="CC406" s="17"/>
      <c r="CD406" s="17"/>
      <c r="CE406" s="17"/>
    </row>
    <row r="407" spans="2:83" x14ac:dyDescent="0.35">
      <c r="B407" t="s">
        <v>173</v>
      </c>
      <c r="C407" s="17">
        <v>0.14394334969799699</v>
      </c>
      <c r="D407" s="17">
        <v>0.151954971155629</v>
      </c>
      <c r="E407" s="17">
        <v>0.13380149435140301</v>
      </c>
      <c r="F407" s="17"/>
      <c r="G407" s="17">
        <v>0.25524282767960899</v>
      </c>
      <c r="H407" s="17">
        <v>0.230750190098057</v>
      </c>
      <c r="I407" s="17">
        <v>0.189472656499201</v>
      </c>
      <c r="J407" s="17">
        <v>8.68896670995985E-2</v>
      </c>
      <c r="K407" s="17">
        <v>8.3846012515940704E-2</v>
      </c>
      <c r="L407" s="17">
        <v>4.82030287744327E-2</v>
      </c>
      <c r="M407" s="17"/>
      <c r="N407" s="17">
        <v>0.26003243016741701</v>
      </c>
      <c r="O407" s="17">
        <v>0.101276815335767</v>
      </c>
      <c r="P407" s="17">
        <v>0.112217322883266</v>
      </c>
      <c r="Q407" s="17">
        <v>0.103010078241651</v>
      </c>
      <c r="R407" s="17">
        <v>0.13463067248008001</v>
      </c>
      <c r="S407" s="17">
        <v>0.119546515987744</v>
      </c>
      <c r="T407" s="17">
        <v>0.16959569071045699</v>
      </c>
      <c r="U407" s="17">
        <v>0.110045309886632</v>
      </c>
      <c r="V407" s="17">
        <v>0.16271497991298201</v>
      </c>
      <c r="W407" s="17">
        <v>0.100755345304286</v>
      </c>
      <c r="X407" s="17">
        <v>0.12877437946554099</v>
      </c>
      <c r="Y407" s="17">
        <v>0.15179387458054699</v>
      </c>
      <c r="Z407" s="17"/>
      <c r="AA407" s="17">
        <v>0.16220773176831299</v>
      </c>
      <c r="AB407" s="17">
        <v>0.12810858222417901</v>
      </c>
      <c r="AC407" s="17">
        <v>0.134932713019736</v>
      </c>
      <c r="AD407" s="17">
        <v>0.14976990019561701</v>
      </c>
      <c r="AE407" s="17"/>
      <c r="AF407" s="17">
        <v>0.23823124606003601</v>
      </c>
      <c r="AG407" s="17">
        <v>0.133270972323346</v>
      </c>
      <c r="AH407" s="17">
        <v>0.14682912151625699</v>
      </c>
      <c r="AI407" s="17">
        <v>8.9969072023532604E-2</v>
      </c>
      <c r="AJ407" s="17">
        <v>7.4199747561168206E-2</v>
      </c>
      <c r="AK407" s="17">
        <v>0.14789235733431899</v>
      </c>
      <c r="AL407" s="17"/>
      <c r="AM407" s="17">
        <v>0.10835672705051699</v>
      </c>
      <c r="AN407" s="17">
        <v>0.18744002817407601</v>
      </c>
      <c r="AO407" s="17">
        <v>0.13800920703462399</v>
      </c>
      <c r="AP407" s="17">
        <v>0.12033229889664999</v>
      </c>
      <c r="AQ407" s="17">
        <v>9.8958683766774497E-2</v>
      </c>
      <c r="AR407" s="17"/>
      <c r="AS407" s="17">
        <v>0.119243186475017</v>
      </c>
      <c r="AT407" s="17">
        <v>0.17754105343867199</v>
      </c>
      <c r="AU407" s="17">
        <v>0.16560204941155801</v>
      </c>
      <c r="AV407" s="17"/>
      <c r="AW407" s="17">
        <v>0.100474214843139</v>
      </c>
      <c r="AX407" s="17">
        <v>0.13853030306465899</v>
      </c>
      <c r="AY407" s="17">
        <v>0.151381423088085</v>
      </c>
      <c r="AZ407" s="17">
        <v>0.217384909509929</v>
      </c>
      <c r="BA407" s="17">
        <v>0.27589416359285002</v>
      </c>
      <c r="BB407" s="17"/>
      <c r="BC407" s="17">
        <v>0.11790535470557199</v>
      </c>
      <c r="BD407" s="17">
        <v>0.162719646189915</v>
      </c>
      <c r="BE407" s="17" t="s">
        <v>101</v>
      </c>
      <c r="BF407" s="17">
        <v>0.15648868526478599</v>
      </c>
      <c r="BG407" s="17">
        <v>0.14015837687489499</v>
      </c>
      <c r="BH407" s="17">
        <v>0.16953686464057299</v>
      </c>
      <c r="BI407" s="17">
        <v>0.139768523518355</v>
      </c>
      <c r="BJ407" s="17"/>
      <c r="BK407" s="17">
        <v>0.18606272764145401</v>
      </c>
      <c r="BL407" s="17">
        <v>0.123604876231781</v>
      </c>
      <c r="BM407" s="17">
        <v>0.131335727927504</v>
      </c>
      <c r="BN407" s="17">
        <v>0.108554735889537</v>
      </c>
      <c r="BO407" s="17">
        <v>0.138156367574815</v>
      </c>
      <c r="BP407" s="17">
        <v>0.147878619586158</v>
      </c>
      <c r="BQ407" s="17">
        <v>0.25519431453888802</v>
      </c>
      <c r="BR407" s="17">
        <v>0.21477190930905701</v>
      </c>
      <c r="BS407" s="17"/>
      <c r="BT407" s="17">
        <v>0.196384913391839</v>
      </c>
      <c r="BU407" s="17">
        <v>6.0471351233436103E-2</v>
      </c>
      <c r="BV407" s="17">
        <v>0.155811282127616</v>
      </c>
      <c r="BW407" s="17"/>
      <c r="BX407" s="17">
        <v>0.24042820822102601</v>
      </c>
      <c r="BY407" s="17">
        <v>0.12956044947224399</v>
      </c>
      <c r="BZ407" s="17"/>
      <c r="CA407" s="17">
        <v>0.420717811992595</v>
      </c>
      <c r="CB407" s="17">
        <v>0.173677931732383</v>
      </c>
      <c r="CC407" s="17">
        <v>0.14710912096220499</v>
      </c>
      <c r="CD407" s="17">
        <v>0.158999135352417</v>
      </c>
      <c r="CE407" s="17">
        <v>0.17187796360138599</v>
      </c>
    </row>
    <row r="408" spans="2:83" x14ac:dyDescent="0.35">
      <c r="B408" t="s">
        <v>174</v>
      </c>
      <c r="C408" s="17">
        <v>0.32886383218378201</v>
      </c>
      <c r="D408" s="17">
        <v>0.31296019561051402</v>
      </c>
      <c r="E408" s="17">
        <v>0.34393843028294602</v>
      </c>
      <c r="F408" s="17"/>
      <c r="G408" s="17">
        <v>0.367686496463972</v>
      </c>
      <c r="H408" s="17">
        <v>0.39115271992004202</v>
      </c>
      <c r="I408" s="17">
        <v>0.360695392249336</v>
      </c>
      <c r="J408" s="17">
        <v>0.373017122112208</v>
      </c>
      <c r="K408" s="17">
        <v>0.26150012933536598</v>
      </c>
      <c r="L408" s="17">
        <v>0.23561189737286201</v>
      </c>
      <c r="M408" s="17"/>
      <c r="N408" s="17">
        <v>0.397373102878601</v>
      </c>
      <c r="O408" s="17">
        <v>0.34883953594446399</v>
      </c>
      <c r="P408" s="17">
        <v>0.33773143230740799</v>
      </c>
      <c r="Q408" s="17">
        <v>0.360329463884552</v>
      </c>
      <c r="R408" s="17">
        <v>0.25290722381640901</v>
      </c>
      <c r="S408" s="17">
        <v>0.34161843438526002</v>
      </c>
      <c r="T408" s="17">
        <v>0.213465038590677</v>
      </c>
      <c r="U408" s="17">
        <v>0.43448518629612598</v>
      </c>
      <c r="V408" s="17">
        <v>0.29304045794065198</v>
      </c>
      <c r="W408" s="17">
        <v>0.34246107232592399</v>
      </c>
      <c r="X408" s="17">
        <v>0.30832883057375698</v>
      </c>
      <c r="Y408" s="17">
        <v>0.23530909773644601</v>
      </c>
      <c r="Z408" s="17"/>
      <c r="AA408" s="17">
        <v>0.33670627715991602</v>
      </c>
      <c r="AB408" s="17">
        <v>0.382458045437018</v>
      </c>
      <c r="AC408" s="17">
        <v>0.31558684890268501</v>
      </c>
      <c r="AD408" s="17">
        <v>0.27897757211152202</v>
      </c>
      <c r="AE408" s="17"/>
      <c r="AF408" s="17">
        <v>0.37838937655336102</v>
      </c>
      <c r="AG408" s="17">
        <v>0.27147021416189898</v>
      </c>
      <c r="AH408" s="17">
        <v>0.338092333816711</v>
      </c>
      <c r="AI408" s="17">
        <v>0.35944524843659797</v>
      </c>
      <c r="AJ408" s="17">
        <v>0.32877770817737401</v>
      </c>
      <c r="AK408" s="17">
        <v>0.29082959314622903</v>
      </c>
      <c r="AL408" s="17"/>
      <c r="AM408" s="17">
        <v>0.29599307195649999</v>
      </c>
      <c r="AN408" s="17">
        <v>0.37746120467012401</v>
      </c>
      <c r="AO408" s="17">
        <v>0.35860765026486202</v>
      </c>
      <c r="AP408" s="17">
        <v>0.26751845792423601</v>
      </c>
      <c r="AQ408" s="17">
        <v>0.30262155378432098</v>
      </c>
      <c r="AR408" s="17"/>
      <c r="AS408" s="17">
        <v>0.31500144965214599</v>
      </c>
      <c r="AT408" s="17">
        <v>0.362006514815915</v>
      </c>
      <c r="AU408" s="17">
        <v>0.34131556857116802</v>
      </c>
      <c r="AV408" s="17"/>
      <c r="AW408" s="17">
        <v>0.26026413155589501</v>
      </c>
      <c r="AX408" s="17">
        <v>0.32694591265331302</v>
      </c>
      <c r="AY408" s="17">
        <v>0.37241983106418203</v>
      </c>
      <c r="AZ408" s="17">
        <v>0.436144731820096</v>
      </c>
      <c r="BA408" s="17">
        <v>0.35890397470348501</v>
      </c>
      <c r="BB408" s="17"/>
      <c r="BC408" s="17">
        <v>0.26785838186761701</v>
      </c>
      <c r="BD408" s="17">
        <v>0.39840218926864202</v>
      </c>
      <c r="BE408" s="17" t="s">
        <v>101</v>
      </c>
      <c r="BF408" s="17">
        <v>0.26249457574877899</v>
      </c>
      <c r="BG408" s="17">
        <v>0.33646576527871602</v>
      </c>
      <c r="BH408" s="17">
        <v>0.41563198547879199</v>
      </c>
      <c r="BI408" s="17">
        <v>0.36637829702788899</v>
      </c>
      <c r="BJ408" s="17"/>
      <c r="BK408" s="17">
        <v>0.27740491354922597</v>
      </c>
      <c r="BL408" s="17">
        <v>0.26244361101070302</v>
      </c>
      <c r="BM408" s="17">
        <v>0.28356435282755699</v>
      </c>
      <c r="BN408" s="17">
        <v>0.36930376099065698</v>
      </c>
      <c r="BO408" s="17">
        <v>0.38693539096069601</v>
      </c>
      <c r="BP408" s="17">
        <v>0.37663644586988598</v>
      </c>
      <c r="BQ408" s="17">
        <v>0.41447261431989102</v>
      </c>
      <c r="BR408" s="17">
        <v>0.39390058781912901</v>
      </c>
      <c r="BS408" s="17"/>
      <c r="BT408" s="17">
        <v>0.389024059758448</v>
      </c>
      <c r="BU408" s="17">
        <v>0.24672723207320199</v>
      </c>
      <c r="BV408" s="17">
        <v>0.33653511473522402</v>
      </c>
      <c r="BW408" s="17"/>
      <c r="BX408" s="17">
        <v>0.36424760684261998</v>
      </c>
      <c r="BY408" s="17">
        <v>0.34512494598732901</v>
      </c>
      <c r="BZ408" s="17"/>
      <c r="CA408" s="17">
        <v>0.339676939096348</v>
      </c>
      <c r="CB408" s="17">
        <v>0.40823806250404798</v>
      </c>
      <c r="CC408" s="17">
        <v>0.37548161710601102</v>
      </c>
      <c r="CD408" s="17">
        <v>0.34065360339033302</v>
      </c>
      <c r="CE408" s="17">
        <v>0.31794597618439102</v>
      </c>
    </row>
    <row r="409" spans="2:83" x14ac:dyDescent="0.35">
      <c r="B409" t="s">
        <v>175</v>
      </c>
      <c r="C409" s="17">
        <v>0.28792914751048498</v>
      </c>
      <c r="D409" s="17">
        <v>0.30064922066442101</v>
      </c>
      <c r="E409" s="17">
        <v>0.27807537377443198</v>
      </c>
      <c r="F409" s="17"/>
      <c r="G409" s="17">
        <v>0.18900075966279001</v>
      </c>
      <c r="H409" s="17">
        <v>0.23287667290565101</v>
      </c>
      <c r="I409" s="17">
        <v>0.30009828617245798</v>
      </c>
      <c r="J409" s="17">
        <v>0.26942377504172699</v>
      </c>
      <c r="K409" s="17">
        <v>0.35936191408325402</v>
      </c>
      <c r="L409" s="17">
        <v>0.35619599131725299</v>
      </c>
      <c r="M409" s="17"/>
      <c r="N409" s="17">
        <v>0.19430365975543301</v>
      </c>
      <c r="O409" s="17">
        <v>0.30900869443753598</v>
      </c>
      <c r="P409" s="17">
        <v>0.28843894484377502</v>
      </c>
      <c r="Q409" s="17">
        <v>0.25036434641578398</v>
      </c>
      <c r="R409" s="17">
        <v>0.33902860122409001</v>
      </c>
      <c r="S409" s="17">
        <v>0.34974476470898203</v>
      </c>
      <c r="T409" s="17">
        <v>0.324382374010797</v>
      </c>
      <c r="U409" s="17">
        <v>0.25788969160813702</v>
      </c>
      <c r="V409" s="17">
        <v>0.28748858185364801</v>
      </c>
      <c r="W409" s="17">
        <v>0.30622842423035002</v>
      </c>
      <c r="X409" s="17">
        <v>0.25699296134537702</v>
      </c>
      <c r="Y409" s="17">
        <v>0.382024561397734</v>
      </c>
      <c r="Z409" s="17"/>
      <c r="AA409" s="17">
        <v>0.27018596157337199</v>
      </c>
      <c r="AB409" s="17">
        <v>0.26224821977020302</v>
      </c>
      <c r="AC409" s="17">
        <v>0.32419325839516799</v>
      </c>
      <c r="AD409" s="17">
        <v>0.30224730125692201</v>
      </c>
      <c r="AE409" s="17"/>
      <c r="AF409" s="17">
        <v>0.23344095104625501</v>
      </c>
      <c r="AG409" s="17">
        <v>0.33644130528327298</v>
      </c>
      <c r="AH409" s="17">
        <v>0.327981918936608</v>
      </c>
      <c r="AI409" s="17">
        <v>0.29227830039292002</v>
      </c>
      <c r="AJ409" s="17">
        <v>0.23324221178344301</v>
      </c>
      <c r="AK409" s="17">
        <v>0.27671908596797401</v>
      </c>
      <c r="AL409" s="17"/>
      <c r="AM409" s="17">
        <v>0.29223341442616002</v>
      </c>
      <c r="AN409" s="17">
        <v>0.24070206141285999</v>
      </c>
      <c r="AO409" s="17">
        <v>0.30099319325507401</v>
      </c>
      <c r="AP409" s="17">
        <v>0.52482920585736503</v>
      </c>
      <c r="AQ409" s="17">
        <v>0.36259064516702899</v>
      </c>
      <c r="AR409" s="17"/>
      <c r="AS409" s="17">
        <v>0.30027858288031301</v>
      </c>
      <c r="AT409" s="17">
        <v>0.26488589220713299</v>
      </c>
      <c r="AU409" s="17">
        <v>0.32857482475024402</v>
      </c>
      <c r="AV409" s="17"/>
      <c r="AW409" s="17">
        <v>0.37751361437845199</v>
      </c>
      <c r="AX409" s="17">
        <v>0.27439061318691599</v>
      </c>
      <c r="AY409" s="17">
        <v>0.25901505760631399</v>
      </c>
      <c r="AZ409" s="17">
        <v>0.20379874866924999</v>
      </c>
      <c r="BA409" s="17">
        <v>0.24494098444284701</v>
      </c>
      <c r="BB409" s="17"/>
      <c r="BC409" s="17">
        <v>0.30813900886802498</v>
      </c>
      <c r="BD409" s="17">
        <v>0.26080291186947102</v>
      </c>
      <c r="BE409" s="17" t="s">
        <v>101</v>
      </c>
      <c r="BF409" s="17">
        <v>0.29758854933526102</v>
      </c>
      <c r="BG409" s="17">
        <v>0.31496374611031502</v>
      </c>
      <c r="BH409" s="17">
        <v>0.26358246785774297</v>
      </c>
      <c r="BI409" s="17">
        <v>0.22930696234863801</v>
      </c>
      <c r="BJ409" s="17"/>
      <c r="BK409" s="17">
        <v>0.25108687191157197</v>
      </c>
      <c r="BL409" s="17">
        <v>0.32912771740317498</v>
      </c>
      <c r="BM409" s="17">
        <v>0.34803380775366799</v>
      </c>
      <c r="BN409" s="17">
        <v>0.27265064786592802</v>
      </c>
      <c r="BO409" s="17">
        <v>0.25519405547740498</v>
      </c>
      <c r="BP409" s="17">
        <v>0.25116708204731403</v>
      </c>
      <c r="BQ409" s="17">
        <v>0.16519608297383301</v>
      </c>
      <c r="BR409" s="17">
        <v>0.26400275764950698</v>
      </c>
      <c r="BS409" s="17"/>
      <c r="BT409" s="17">
        <v>0.256040624182089</v>
      </c>
      <c r="BU409" s="17">
        <v>0.34393879217727402</v>
      </c>
      <c r="BV409" s="17">
        <v>0.27802887274461702</v>
      </c>
      <c r="BW409" s="17"/>
      <c r="BX409" s="17">
        <v>0.23003508148252799</v>
      </c>
      <c r="BY409" s="17">
        <v>0.30106308595367998</v>
      </c>
      <c r="BZ409" s="17"/>
      <c r="CA409" s="17">
        <v>0.137648462863973</v>
      </c>
      <c r="CB409" s="17">
        <v>0.233217599422367</v>
      </c>
      <c r="CC409" s="17">
        <v>0.26913301935490302</v>
      </c>
      <c r="CD409" s="17">
        <v>0.31201756065244302</v>
      </c>
      <c r="CE409" s="17">
        <v>0.31263540321518402</v>
      </c>
    </row>
    <row r="410" spans="2:83" x14ac:dyDescent="0.35">
      <c r="B410" t="s">
        <v>176</v>
      </c>
      <c r="C410" s="17">
        <v>0.116394101091308</v>
      </c>
      <c r="D410" s="17">
        <v>0.118741324431475</v>
      </c>
      <c r="E410" s="17">
        <v>0.114058820079011</v>
      </c>
      <c r="F410" s="17"/>
      <c r="G410" s="17">
        <v>0.12596666688441099</v>
      </c>
      <c r="H410" s="17">
        <v>4.7397320185127899E-2</v>
      </c>
      <c r="I410" s="17">
        <v>6.2826321453292894E-2</v>
      </c>
      <c r="J410" s="17">
        <v>0.119803942469193</v>
      </c>
      <c r="K410" s="17">
        <v>0.16218055080252999</v>
      </c>
      <c r="L410" s="17">
        <v>0.17645471583827399</v>
      </c>
      <c r="M410" s="17"/>
      <c r="N410" s="17">
        <v>7.5681212628539302E-2</v>
      </c>
      <c r="O410" s="17">
        <v>0.115345376190232</v>
      </c>
      <c r="P410" s="17">
        <v>0.13157259957591499</v>
      </c>
      <c r="Q410" s="17">
        <v>0.148081285627363</v>
      </c>
      <c r="R410" s="17">
        <v>9.7684123835254294E-2</v>
      </c>
      <c r="S410" s="17">
        <v>0.121579930962845</v>
      </c>
      <c r="T410" s="17">
        <v>0.151473606932608</v>
      </c>
      <c r="U410" s="17">
        <v>7.1145816182988306E-2</v>
      </c>
      <c r="V410" s="17">
        <v>0.100523474466594</v>
      </c>
      <c r="W410" s="17">
        <v>0.13391992628497101</v>
      </c>
      <c r="X410" s="17">
        <v>0.14971236858336601</v>
      </c>
      <c r="Y410" s="17">
        <v>0.120017767703732</v>
      </c>
      <c r="Z410" s="17"/>
      <c r="AA410" s="17">
        <v>0.13152096835242799</v>
      </c>
      <c r="AB410" s="17">
        <v>0.10069811797651999</v>
      </c>
      <c r="AC410" s="17">
        <v>0.12171020845205099</v>
      </c>
      <c r="AD410" s="17">
        <v>0.110660903762096</v>
      </c>
      <c r="AE410" s="17"/>
      <c r="AF410" s="17">
        <v>7.9269001657532201E-2</v>
      </c>
      <c r="AG410" s="17">
        <v>0.12712363171678101</v>
      </c>
      <c r="AH410" s="17">
        <v>9.3035354980244803E-2</v>
      </c>
      <c r="AI410" s="17">
        <v>0.10711198047440799</v>
      </c>
      <c r="AJ410" s="17">
        <v>0.18045579590118099</v>
      </c>
      <c r="AK410" s="17">
        <v>0.16272624040971201</v>
      </c>
      <c r="AL410" s="17"/>
      <c r="AM410" s="17">
        <v>0.15758158601460601</v>
      </c>
      <c r="AN410" s="17">
        <v>8.5112221132195506E-2</v>
      </c>
      <c r="AO410" s="17">
        <v>0.106838691531598</v>
      </c>
      <c r="AP410" s="17">
        <v>3.7426773254319097E-2</v>
      </c>
      <c r="AQ410" s="17">
        <v>9.4460845925351894E-2</v>
      </c>
      <c r="AR410" s="17"/>
      <c r="AS410" s="17">
        <v>0.14992422494497601</v>
      </c>
      <c r="AT410" s="17">
        <v>9.5510650496555105E-2</v>
      </c>
      <c r="AU410" s="17">
        <v>9.9823608823554594E-2</v>
      </c>
      <c r="AV410" s="17"/>
      <c r="AW410" s="17">
        <v>0.110142334305783</v>
      </c>
      <c r="AX410" s="17">
        <v>0.13833375276253701</v>
      </c>
      <c r="AY410" s="17">
        <v>0.114964186831509</v>
      </c>
      <c r="AZ410" s="17">
        <v>7.5831034378445503E-2</v>
      </c>
      <c r="BA410" s="17">
        <v>1.7436142310481201E-2</v>
      </c>
      <c r="BB410" s="17"/>
      <c r="BC410" s="17">
        <v>0.148332837021663</v>
      </c>
      <c r="BD410" s="17">
        <v>8.8875218304656001E-2</v>
      </c>
      <c r="BE410" s="17" t="s">
        <v>101</v>
      </c>
      <c r="BF410" s="17">
        <v>0.141461582085465</v>
      </c>
      <c r="BG410" s="17">
        <v>7.8401138494192807E-2</v>
      </c>
      <c r="BH410" s="17">
        <v>8.1775737990786204E-2</v>
      </c>
      <c r="BI410" s="17">
        <v>0.112510148662364</v>
      </c>
      <c r="BJ410" s="17"/>
      <c r="BK410" s="17">
        <v>0.14400165269558399</v>
      </c>
      <c r="BL410" s="17">
        <v>0.13186593064282701</v>
      </c>
      <c r="BM410" s="17">
        <v>0.123740807397395</v>
      </c>
      <c r="BN410" s="17">
        <v>9.1896069276704795E-2</v>
      </c>
      <c r="BO410" s="17">
        <v>0.135628030690296</v>
      </c>
      <c r="BP410" s="17">
        <v>0.14215089929305699</v>
      </c>
      <c r="BQ410" s="17">
        <v>7.5127292344739305E-2</v>
      </c>
      <c r="BR410" s="17">
        <v>6.0518874226063599E-2</v>
      </c>
      <c r="BS410" s="17"/>
      <c r="BT410" s="17">
        <v>7.1059779787501998E-2</v>
      </c>
      <c r="BU410" s="17">
        <v>0.187037672396027</v>
      </c>
      <c r="BV410" s="17">
        <v>0.104442036715634</v>
      </c>
      <c r="BW410" s="17"/>
      <c r="BX410" s="17">
        <v>9.3897363923018798E-2</v>
      </c>
      <c r="BY410" s="17">
        <v>0.10862090461818601</v>
      </c>
      <c r="BZ410" s="17"/>
      <c r="CA410" s="17">
        <v>5.0716554790839398E-2</v>
      </c>
      <c r="CB410" s="17">
        <v>0.120559279448687</v>
      </c>
      <c r="CC410" s="17">
        <v>9.5539322383264499E-2</v>
      </c>
      <c r="CD410" s="17">
        <v>9.9089160997068298E-2</v>
      </c>
      <c r="CE410" s="17">
        <v>8.7966009096534195E-2</v>
      </c>
    </row>
    <row r="411" spans="2:83" x14ac:dyDescent="0.35">
      <c r="B411" t="s">
        <v>177</v>
      </c>
      <c r="C411" s="17">
        <v>4.9831689215047902E-2</v>
      </c>
      <c r="D411" s="17">
        <v>5.4689305999808001E-2</v>
      </c>
      <c r="E411" s="17">
        <v>4.5534838811729997E-2</v>
      </c>
      <c r="F411" s="17"/>
      <c r="G411" s="17">
        <v>2.8472130787621099E-2</v>
      </c>
      <c r="H411" s="17">
        <v>3.6603432493581403E-2</v>
      </c>
      <c r="I411" s="17">
        <v>2.86586721757979E-2</v>
      </c>
      <c r="J411" s="17">
        <v>3.9404490464901402E-2</v>
      </c>
      <c r="K411" s="17">
        <v>6.4637847814175406E-2</v>
      </c>
      <c r="L411" s="17">
        <v>9.0587270166279099E-2</v>
      </c>
      <c r="M411" s="17"/>
      <c r="N411" s="17">
        <v>2.04031169547646E-2</v>
      </c>
      <c r="O411" s="17">
        <v>5.4841316613889503E-2</v>
      </c>
      <c r="P411" s="17">
        <v>4.0526788262053401E-2</v>
      </c>
      <c r="Q411" s="17">
        <v>4.6909005033482103E-2</v>
      </c>
      <c r="R411" s="17">
        <v>9.8479473399547907E-2</v>
      </c>
      <c r="S411" s="17">
        <v>2.7474368549151799E-2</v>
      </c>
      <c r="T411" s="17">
        <v>5.3821096340017499E-2</v>
      </c>
      <c r="U411" s="17">
        <v>5.6875067913575203E-2</v>
      </c>
      <c r="V411" s="17">
        <v>8.76662365227137E-2</v>
      </c>
      <c r="W411" s="17">
        <v>4.22744553817435E-2</v>
      </c>
      <c r="X411" s="17">
        <v>4.1704323433953298E-2</v>
      </c>
      <c r="Y411" s="17">
        <v>3.0188545327839201E-2</v>
      </c>
      <c r="Z411" s="17"/>
      <c r="AA411" s="17">
        <v>4.81731927887111E-2</v>
      </c>
      <c r="AB411" s="17">
        <v>5.3371813420461899E-2</v>
      </c>
      <c r="AC411" s="17">
        <v>4.8864965042479599E-2</v>
      </c>
      <c r="AD411" s="17">
        <v>4.5097744327000901E-2</v>
      </c>
      <c r="AE411" s="17"/>
      <c r="AF411" s="17">
        <v>3.1254904317997399E-2</v>
      </c>
      <c r="AG411" s="17">
        <v>4.8972777579794902E-2</v>
      </c>
      <c r="AH411" s="17">
        <v>4.7846752198417102E-2</v>
      </c>
      <c r="AI411" s="17">
        <v>7.2770812469624496E-2</v>
      </c>
      <c r="AJ411" s="17">
        <v>4.6881021725557102E-2</v>
      </c>
      <c r="AK411" s="17">
        <v>6.89500515878083E-2</v>
      </c>
      <c r="AL411" s="17"/>
      <c r="AM411" s="17">
        <v>6.3773968658418806E-2</v>
      </c>
      <c r="AN411" s="17">
        <v>5.1649888393407402E-2</v>
      </c>
      <c r="AO411" s="17">
        <v>1.8826537721799999E-2</v>
      </c>
      <c r="AP411" s="17">
        <v>4.9893264067430297E-2</v>
      </c>
      <c r="AQ411" s="17">
        <v>2.5273658880769798E-2</v>
      </c>
      <c r="AR411" s="17"/>
      <c r="AS411" s="17">
        <v>5.2580309825700701E-2</v>
      </c>
      <c r="AT411" s="17">
        <v>4.3738535350475498E-2</v>
      </c>
      <c r="AU411" s="17">
        <v>2.2860462548970301E-2</v>
      </c>
      <c r="AV411" s="17"/>
      <c r="AW411" s="17">
        <v>6.2088045335076399E-2</v>
      </c>
      <c r="AX411" s="17">
        <v>4.6762626767086403E-2</v>
      </c>
      <c r="AY411" s="17">
        <v>4.3673106361442102E-2</v>
      </c>
      <c r="AZ411" s="17">
        <v>3.2979649401624997E-2</v>
      </c>
      <c r="BA411" s="17">
        <v>4.3494632520870803E-2</v>
      </c>
      <c r="BB411" s="17"/>
      <c r="BC411" s="17">
        <v>6.91166914446769E-2</v>
      </c>
      <c r="BD411" s="17">
        <v>3.5589726642985403E-2</v>
      </c>
      <c r="BE411" s="17" t="s">
        <v>101</v>
      </c>
      <c r="BF411" s="17">
        <v>4.4957472381012803E-2</v>
      </c>
      <c r="BG411" s="17">
        <v>4.1013915357792002E-2</v>
      </c>
      <c r="BH411" s="17">
        <v>2.6744988399435399E-2</v>
      </c>
      <c r="BI411" s="17">
        <v>7.1153044827705694E-2</v>
      </c>
      <c r="BJ411" s="17"/>
      <c r="BK411" s="17">
        <v>3.4593385075568799E-2</v>
      </c>
      <c r="BL411" s="17">
        <v>7.6025823490472294E-2</v>
      </c>
      <c r="BM411" s="17">
        <v>3.22156081252181E-2</v>
      </c>
      <c r="BN411" s="17">
        <v>6.4786145396907593E-2</v>
      </c>
      <c r="BO411" s="17">
        <v>5.1826934386714499E-2</v>
      </c>
      <c r="BP411" s="17">
        <v>3.09981969120048E-2</v>
      </c>
      <c r="BQ411" s="17">
        <v>5.8789406662637302E-2</v>
      </c>
      <c r="BR411" s="17">
        <v>3.1388483983655201E-2</v>
      </c>
      <c r="BS411" s="17"/>
      <c r="BT411" s="17">
        <v>3.1543239024679398E-2</v>
      </c>
      <c r="BU411" s="17">
        <v>7.3435385480711296E-2</v>
      </c>
      <c r="BV411" s="17">
        <v>4.86767417965333E-2</v>
      </c>
      <c r="BW411" s="17"/>
      <c r="BX411" s="17">
        <v>2.9209345958403E-2</v>
      </c>
      <c r="BY411" s="17">
        <v>4.6065517447298997E-2</v>
      </c>
      <c r="BZ411" s="17"/>
      <c r="CA411" s="17">
        <v>3.97768012409008E-2</v>
      </c>
      <c r="CB411" s="17">
        <v>3.2835914470196403E-2</v>
      </c>
      <c r="CC411" s="17">
        <v>4.2321509573406697E-2</v>
      </c>
      <c r="CD411" s="17">
        <v>4.35007227530812E-2</v>
      </c>
      <c r="CE411" s="17">
        <v>2.24876975483226E-2</v>
      </c>
    </row>
    <row r="412" spans="2:83" x14ac:dyDescent="0.35">
      <c r="B412" t="s">
        <v>113</v>
      </c>
      <c r="C412" s="17">
        <v>7.3037880301380406E-2</v>
      </c>
      <c r="D412" s="17">
        <v>6.1004982138153301E-2</v>
      </c>
      <c r="E412" s="17">
        <v>8.4591042700477903E-2</v>
      </c>
      <c r="F412" s="17"/>
      <c r="G412" s="17">
        <v>3.3631118521597198E-2</v>
      </c>
      <c r="H412" s="17">
        <v>6.1219664397541403E-2</v>
      </c>
      <c r="I412" s="17">
        <v>5.8248671449914302E-2</v>
      </c>
      <c r="J412" s="17">
        <v>0.11146100281237201</v>
      </c>
      <c r="K412" s="17">
        <v>6.8473545448734102E-2</v>
      </c>
      <c r="L412" s="17">
        <v>9.2947096530899803E-2</v>
      </c>
      <c r="M412" s="17"/>
      <c r="N412" s="17">
        <v>5.22064776152453E-2</v>
      </c>
      <c r="O412" s="17">
        <v>7.0688261478111594E-2</v>
      </c>
      <c r="P412" s="17">
        <v>8.9512912127583499E-2</v>
      </c>
      <c r="Q412" s="17">
        <v>9.1305820797166801E-2</v>
      </c>
      <c r="R412" s="17">
        <v>7.72699052446187E-2</v>
      </c>
      <c r="S412" s="17">
        <v>4.0035985406016897E-2</v>
      </c>
      <c r="T412" s="17">
        <v>8.7262193415444694E-2</v>
      </c>
      <c r="U412" s="17">
        <v>6.9558928112541898E-2</v>
      </c>
      <c r="V412" s="17">
        <v>6.8566269303411101E-2</v>
      </c>
      <c r="W412" s="17">
        <v>7.4360776472725501E-2</v>
      </c>
      <c r="X412" s="17">
        <v>0.114487136598005</v>
      </c>
      <c r="Y412" s="17">
        <v>8.0666153253701703E-2</v>
      </c>
      <c r="Z412" s="17"/>
      <c r="AA412" s="17">
        <v>5.1205868357259703E-2</v>
      </c>
      <c r="AB412" s="17">
        <v>7.3115221171617895E-2</v>
      </c>
      <c r="AC412" s="17">
        <v>5.4712006187880899E-2</v>
      </c>
      <c r="AD412" s="17">
        <v>0.113246578346842</v>
      </c>
      <c r="AE412" s="17"/>
      <c r="AF412" s="17">
        <v>3.9414520364818503E-2</v>
      </c>
      <c r="AG412" s="17">
        <v>8.2721098934905202E-2</v>
      </c>
      <c r="AH412" s="17">
        <v>4.6214518551762597E-2</v>
      </c>
      <c r="AI412" s="17">
        <v>7.8424586202916799E-2</v>
      </c>
      <c r="AJ412" s="17">
        <v>0.13644351485127701</v>
      </c>
      <c r="AK412" s="17">
        <v>5.28826715539579E-2</v>
      </c>
      <c r="AL412" s="17"/>
      <c r="AM412" s="17">
        <v>8.2061231893797604E-2</v>
      </c>
      <c r="AN412" s="17">
        <v>5.7634596217336499E-2</v>
      </c>
      <c r="AO412" s="17">
        <v>7.6724720192042004E-2</v>
      </c>
      <c r="AP412" s="17">
        <v>0</v>
      </c>
      <c r="AQ412" s="17">
        <v>0.11609461247575301</v>
      </c>
      <c r="AR412" s="17"/>
      <c r="AS412" s="17">
        <v>6.2972246221847994E-2</v>
      </c>
      <c r="AT412" s="17">
        <v>5.6317353691250002E-2</v>
      </c>
      <c r="AU412" s="17">
        <v>4.1823485894505102E-2</v>
      </c>
      <c r="AV412" s="17"/>
      <c r="AW412" s="17">
        <v>8.9517659581654502E-2</v>
      </c>
      <c r="AX412" s="17">
        <v>7.50367915654893E-2</v>
      </c>
      <c r="AY412" s="17">
        <v>5.8546395048467502E-2</v>
      </c>
      <c r="AZ412" s="17">
        <v>3.3860926220654099E-2</v>
      </c>
      <c r="BA412" s="17">
        <v>5.9330102429465501E-2</v>
      </c>
      <c r="BB412" s="17"/>
      <c r="BC412" s="17">
        <v>8.8647726092445006E-2</v>
      </c>
      <c r="BD412" s="17">
        <v>5.3610307724329703E-2</v>
      </c>
      <c r="BE412" s="17" t="s">
        <v>101</v>
      </c>
      <c r="BF412" s="17">
        <v>9.70091351846957E-2</v>
      </c>
      <c r="BG412" s="17">
        <v>8.899705788409E-2</v>
      </c>
      <c r="BH412" s="17">
        <v>4.2727955632669103E-2</v>
      </c>
      <c r="BI412" s="17">
        <v>8.0883023615048205E-2</v>
      </c>
      <c r="BJ412" s="17"/>
      <c r="BK412" s="17">
        <v>0.106850449126594</v>
      </c>
      <c r="BL412" s="17">
        <v>7.69320412210409E-2</v>
      </c>
      <c r="BM412" s="17">
        <v>8.1109695968657705E-2</v>
      </c>
      <c r="BN412" s="17">
        <v>9.2808640580265306E-2</v>
      </c>
      <c r="BO412" s="17">
        <v>3.2259220910073598E-2</v>
      </c>
      <c r="BP412" s="17">
        <v>5.1168756291580401E-2</v>
      </c>
      <c r="BQ412" s="17">
        <v>3.1220289160010802E-2</v>
      </c>
      <c r="BR412" s="17">
        <v>3.5417387012588002E-2</v>
      </c>
      <c r="BS412" s="17"/>
      <c r="BT412" s="17">
        <v>5.5947383855442998E-2</v>
      </c>
      <c r="BU412" s="17">
        <v>8.8389566639349701E-2</v>
      </c>
      <c r="BV412" s="17">
        <v>7.6505951880375095E-2</v>
      </c>
      <c r="BW412" s="17"/>
      <c r="BX412" s="17">
        <v>4.2182393572404102E-2</v>
      </c>
      <c r="BY412" s="17">
        <v>6.9565096521262207E-2</v>
      </c>
      <c r="BZ412" s="17"/>
      <c r="CA412" s="17">
        <v>1.1463430015343E-2</v>
      </c>
      <c r="CB412" s="17">
        <v>3.1471212422318498E-2</v>
      </c>
      <c r="CC412" s="17">
        <v>7.0415410620209395E-2</v>
      </c>
      <c r="CD412" s="17">
        <v>4.5739816854658298E-2</v>
      </c>
      <c r="CE412" s="17">
        <v>8.7086950354182902E-2</v>
      </c>
    </row>
    <row r="413" spans="2:83" x14ac:dyDescent="0.35">
      <c r="B413" t="s">
        <v>178</v>
      </c>
      <c r="C413" s="17">
        <v>0.472807181881779</v>
      </c>
      <c r="D413" s="17">
        <v>0.46491516676614297</v>
      </c>
      <c r="E413" s="17">
        <v>0.477739924634349</v>
      </c>
      <c r="F413" s="17"/>
      <c r="G413" s="17">
        <v>0.62292932414358104</v>
      </c>
      <c r="H413" s="17">
        <v>0.62190291001809905</v>
      </c>
      <c r="I413" s="17">
        <v>0.55016804874853698</v>
      </c>
      <c r="J413" s="17">
        <v>0.459906789211806</v>
      </c>
      <c r="K413" s="17">
        <v>0.34534614185130602</v>
      </c>
      <c r="L413" s="17">
        <v>0.28381492614729398</v>
      </c>
      <c r="M413" s="17"/>
      <c r="N413" s="17">
        <v>0.65740553304601801</v>
      </c>
      <c r="O413" s="17">
        <v>0.45011635128023098</v>
      </c>
      <c r="P413" s="17">
        <v>0.44994875519067401</v>
      </c>
      <c r="Q413" s="17">
        <v>0.46333954212620398</v>
      </c>
      <c r="R413" s="17">
        <v>0.38753789629648899</v>
      </c>
      <c r="S413" s="17">
        <v>0.46116495037300398</v>
      </c>
      <c r="T413" s="17">
        <v>0.383060729301133</v>
      </c>
      <c r="U413" s="17">
        <v>0.54453049618275795</v>
      </c>
      <c r="V413" s="17">
        <v>0.45575543785363398</v>
      </c>
      <c r="W413" s="17">
        <v>0.44321641763021002</v>
      </c>
      <c r="X413" s="17">
        <v>0.43710321003929897</v>
      </c>
      <c r="Y413" s="17">
        <v>0.38710297231699298</v>
      </c>
      <c r="Z413" s="17"/>
      <c r="AA413" s="17">
        <v>0.49891400892822901</v>
      </c>
      <c r="AB413" s="17">
        <v>0.51056662766119698</v>
      </c>
      <c r="AC413" s="17">
        <v>0.45051956192241999</v>
      </c>
      <c r="AD413" s="17">
        <v>0.428747472307139</v>
      </c>
      <c r="AE413" s="17"/>
      <c r="AF413" s="17">
        <v>0.61662062261339701</v>
      </c>
      <c r="AG413" s="17">
        <v>0.40474118648524599</v>
      </c>
      <c r="AH413" s="17">
        <v>0.48492145533296799</v>
      </c>
      <c r="AI413" s="17">
        <v>0.44941432046013102</v>
      </c>
      <c r="AJ413" s="17">
        <v>0.40297745573854199</v>
      </c>
      <c r="AK413" s="17">
        <v>0.43872195048054702</v>
      </c>
      <c r="AL413" s="17"/>
      <c r="AM413" s="17">
        <v>0.40434979900701801</v>
      </c>
      <c r="AN413" s="17">
        <v>0.56490123284420102</v>
      </c>
      <c r="AO413" s="17">
        <v>0.49661685729948601</v>
      </c>
      <c r="AP413" s="17">
        <v>0.38785075682088599</v>
      </c>
      <c r="AQ413" s="17">
        <v>0.40158023755109601</v>
      </c>
      <c r="AR413" s="17"/>
      <c r="AS413" s="17">
        <v>0.43424463612716202</v>
      </c>
      <c r="AT413" s="17">
        <v>0.53954756825458705</v>
      </c>
      <c r="AU413" s="17">
        <v>0.50691761798272605</v>
      </c>
      <c r="AV413" s="17"/>
      <c r="AW413" s="17">
        <v>0.36073834639903402</v>
      </c>
      <c r="AX413" s="17">
        <v>0.46547621571797199</v>
      </c>
      <c r="AY413" s="17">
        <v>0.52380125415226697</v>
      </c>
      <c r="AZ413" s="17">
        <v>0.653529641330025</v>
      </c>
      <c r="BA413" s="17">
        <v>0.63479813829633502</v>
      </c>
      <c r="BB413" s="17"/>
      <c r="BC413" s="17">
        <v>0.38576373657319002</v>
      </c>
      <c r="BD413" s="17">
        <v>0.56112183545855798</v>
      </c>
      <c r="BE413" s="17" t="s">
        <v>101</v>
      </c>
      <c r="BF413" s="17">
        <v>0.41898326101356498</v>
      </c>
      <c r="BG413" s="17">
        <v>0.47662414215361099</v>
      </c>
      <c r="BH413" s="17">
        <v>0.58516885011936604</v>
      </c>
      <c r="BI413" s="17">
        <v>0.50614682054624405</v>
      </c>
      <c r="BJ413" s="17"/>
      <c r="BK413" s="17">
        <v>0.46346764119068101</v>
      </c>
      <c r="BL413" s="17">
        <v>0.38604848724248397</v>
      </c>
      <c r="BM413" s="17">
        <v>0.41490008075506102</v>
      </c>
      <c r="BN413" s="17">
        <v>0.47785849688019399</v>
      </c>
      <c r="BO413" s="17">
        <v>0.52509175853551104</v>
      </c>
      <c r="BP413" s="17">
        <v>0.52451506545604398</v>
      </c>
      <c r="BQ413" s="17">
        <v>0.66966692885877899</v>
      </c>
      <c r="BR413" s="17">
        <v>0.60867249712818605</v>
      </c>
      <c r="BS413" s="17"/>
      <c r="BT413" s="17">
        <v>0.58540897315028695</v>
      </c>
      <c r="BU413" s="17">
        <v>0.30719858330663902</v>
      </c>
      <c r="BV413" s="17">
        <v>0.49234639686284098</v>
      </c>
      <c r="BW413" s="17"/>
      <c r="BX413" s="17">
        <v>0.60467581506364598</v>
      </c>
      <c r="BY413" s="17">
        <v>0.474685395459574</v>
      </c>
      <c r="BZ413" s="17"/>
      <c r="CA413" s="17">
        <v>0.76039475108894305</v>
      </c>
      <c r="CB413" s="17">
        <v>0.58191599423643103</v>
      </c>
      <c r="CC413" s="17">
        <v>0.52259073806821599</v>
      </c>
      <c r="CD413" s="17">
        <v>0.49965273874275001</v>
      </c>
      <c r="CE413" s="17">
        <v>0.48982393978577599</v>
      </c>
    </row>
    <row r="414" spans="2:83" x14ac:dyDescent="0.35">
      <c r="B414" t="s">
        <v>179</v>
      </c>
      <c r="C414" s="17">
        <v>0.16622579030635601</v>
      </c>
      <c r="D414" s="17">
        <v>0.17343063043128301</v>
      </c>
      <c r="E414" s="17">
        <v>0.15959365889074101</v>
      </c>
      <c r="F414" s="17"/>
      <c r="G414" s="17">
        <v>0.154438797672032</v>
      </c>
      <c r="H414" s="17">
        <v>8.4000752678709295E-2</v>
      </c>
      <c r="I414" s="17">
        <v>9.1484993629090794E-2</v>
      </c>
      <c r="J414" s="17">
        <v>0.15920843293409401</v>
      </c>
      <c r="K414" s="17">
        <v>0.226818398616705</v>
      </c>
      <c r="L414" s="17">
        <v>0.26704198600455298</v>
      </c>
      <c r="M414" s="17"/>
      <c r="N414" s="17">
        <v>9.6084329583303901E-2</v>
      </c>
      <c r="O414" s="17">
        <v>0.17018669280412199</v>
      </c>
      <c r="P414" s="17">
        <v>0.17209938783796799</v>
      </c>
      <c r="Q414" s="17">
        <v>0.194990290660845</v>
      </c>
      <c r="R414" s="17">
        <v>0.19616359723480201</v>
      </c>
      <c r="S414" s="17">
        <v>0.149054299511997</v>
      </c>
      <c r="T414" s="17">
        <v>0.205294703272625</v>
      </c>
      <c r="U414" s="17">
        <v>0.12802088409656301</v>
      </c>
      <c r="V414" s="17">
        <v>0.18818971098930701</v>
      </c>
      <c r="W414" s="17">
        <v>0.176194381666714</v>
      </c>
      <c r="X414" s="17">
        <v>0.19141669201732001</v>
      </c>
      <c r="Y414" s="17">
        <v>0.150206313031571</v>
      </c>
      <c r="Z414" s="17"/>
      <c r="AA414" s="17">
        <v>0.17969416114113901</v>
      </c>
      <c r="AB414" s="17">
        <v>0.154069931396981</v>
      </c>
      <c r="AC414" s="17">
        <v>0.170575173494531</v>
      </c>
      <c r="AD414" s="17">
        <v>0.15575864808909701</v>
      </c>
      <c r="AE414" s="17"/>
      <c r="AF414" s="17">
        <v>0.11052390597553</v>
      </c>
      <c r="AG414" s="17">
        <v>0.176096409296575</v>
      </c>
      <c r="AH414" s="17">
        <v>0.14088210717866201</v>
      </c>
      <c r="AI414" s="17">
        <v>0.17988279294403201</v>
      </c>
      <c r="AJ414" s="17">
        <v>0.22733681762673799</v>
      </c>
      <c r="AK414" s="17">
        <v>0.23167629199752099</v>
      </c>
      <c r="AL414" s="17"/>
      <c r="AM414" s="17">
        <v>0.22135555467302501</v>
      </c>
      <c r="AN414" s="17">
        <v>0.136762109525603</v>
      </c>
      <c r="AO414" s="17">
        <v>0.12566522925339799</v>
      </c>
      <c r="AP414" s="17">
        <v>8.7320037321749394E-2</v>
      </c>
      <c r="AQ414" s="17">
        <v>0.11973450480612199</v>
      </c>
      <c r="AR414" s="17"/>
      <c r="AS414" s="17">
        <v>0.20250453477067701</v>
      </c>
      <c r="AT414" s="17">
        <v>0.139249185847031</v>
      </c>
      <c r="AU414" s="17">
        <v>0.122684071372525</v>
      </c>
      <c r="AV414" s="17"/>
      <c r="AW414" s="17">
        <v>0.17223037964085999</v>
      </c>
      <c r="AX414" s="17">
        <v>0.18509637952962299</v>
      </c>
      <c r="AY414" s="17">
        <v>0.158637293192951</v>
      </c>
      <c r="AZ414" s="17">
        <v>0.108810683780071</v>
      </c>
      <c r="BA414" s="17">
        <v>6.0930774831351897E-2</v>
      </c>
      <c r="BB414" s="17"/>
      <c r="BC414" s="17">
        <v>0.21744952846634</v>
      </c>
      <c r="BD414" s="17">
        <v>0.124464944947641</v>
      </c>
      <c r="BE414" s="17" t="s">
        <v>101</v>
      </c>
      <c r="BF414" s="17">
        <v>0.186419054466478</v>
      </c>
      <c r="BG414" s="17">
        <v>0.119415053851985</v>
      </c>
      <c r="BH414" s="17">
        <v>0.10852072639022201</v>
      </c>
      <c r="BI414" s="17">
        <v>0.18366319349006999</v>
      </c>
      <c r="BJ414" s="17"/>
      <c r="BK414" s="17">
        <v>0.17859503777115299</v>
      </c>
      <c r="BL414" s="17">
        <v>0.20789175413329999</v>
      </c>
      <c r="BM414" s="17">
        <v>0.155956415522613</v>
      </c>
      <c r="BN414" s="17">
        <v>0.15668221467361201</v>
      </c>
      <c r="BO414" s="17">
        <v>0.18745496507701001</v>
      </c>
      <c r="BP414" s="17">
        <v>0.173149096205062</v>
      </c>
      <c r="BQ414" s="17">
        <v>0.13391669900737699</v>
      </c>
      <c r="BR414" s="17">
        <v>9.1907358209718806E-2</v>
      </c>
      <c r="BS414" s="17"/>
      <c r="BT414" s="17">
        <v>0.10260301881218099</v>
      </c>
      <c r="BU414" s="17">
        <v>0.26047305787673802</v>
      </c>
      <c r="BV414" s="17">
        <v>0.15311877851216699</v>
      </c>
      <c r="BW414" s="17"/>
      <c r="BX414" s="17">
        <v>0.123106709881422</v>
      </c>
      <c r="BY414" s="17">
        <v>0.154686422065485</v>
      </c>
      <c r="BZ414" s="17"/>
      <c r="CA414" s="17">
        <v>9.0493356031740205E-2</v>
      </c>
      <c r="CB414" s="17">
        <v>0.15339519391888301</v>
      </c>
      <c r="CC414" s="17">
        <v>0.13786083195667101</v>
      </c>
      <c r="CD414" s="17">
        <v>0.142589883750149</v>
      </c>
      <c r="CE414" s="17">
        <v>0.110453706644857</v>
      </c>
    </row>
    <row r="415" spans="2:83" x14ac:dyDescent="0.35">
      <c r="B415" t="s">
        <v>140</v>
      </c>
      <c r="C415" s="17">
        <v>0.30658139157542302</v>
      </c>
      <c r="D415" s="17">
        <v>0.29148453633485999</v>
      </c>
      <c r="E415" s="17">
        <v>0.31814626574360799</v>
      </c>
      <c r="F415" s="17"/>
      <c r="G415" s="17">
        <v>0.46849052647154898</v>
      </c>
      <c r="H415" s="17">
        <v>0.53790215733938895</v>
      </c>
      <c r="I415" s="17">
        <v>0.45868305511944601</v>
      </c>
      <c r="J415" s="17">
        <v>0.30069835627771202</v>
      </c>
      <c r="K415" s="17">
        <v>0.118527743234601</v>
      </c>
      <c r="L415" s="17">
        <v>1.6772940142741201E-2</v>
      </c>
      <c r="M415" s="17"/>
      <c r="N415" s="17">
        <v>0.56132120346271397</v>
      </c>
      <c r="O415" s="17">
        <v>0.27992965847610901</v>
      </c>
      <c r="P415" s="17">
        <v>0.27784936735270599</v>
      </c>
      <c r="Q415" s="17">
        <v>0.26834925146535799</v>
      </c>
      <c r="R415" s="17">
        <v>0.19137429906168699</v>
      </c>
      <c r="S415" s="17">
        <v>0.31211065086100698</v>
      </c>
      <c r="T415" s="17">
        <v>0.177766026028508</v>
      </c>
      <c r="U415" s="17">
        <v>0.41650961208619403</v>
      </c>
      <c r="V415" s="17">
        <v>0.267565726864326</v>
      </c>
      <c r="W415" s="17">
        <v>0.267022035963495</v>
      </c>
      <c r="X415" s="17">
        <v>0.24568651802197899</v>
      </c>
      <c r="Y415" s="17">
        <v>0.236896659285422</v>
      </c>
      <c r="Z415" s="17"/>
      <c r="AA415" s="17">
        <v>0.31921984778708901</v>
      </c>
      <c r="AB415" s="17">
        <v>0.35649669626421598</v>
      </c>
      <c r="AC415" s="17">
        <v>0.27994438842788999</v>
      </c>
      <c r="AD415" s="17">
        <v>0.27298882421804199</v>
      </c>
      <c r="AE415" s="17"/>
      <c r="AF415" s="17">
        <v>0.50609671663786704</v>
      </c>
      <c r="AG415" s="17">
        <v>0.22864477718866999</v>
      </c>
      <c r="AH415" s="17">
        <v>0.34403934815430598</v>
      </c>
      <c r="AI415" s="17">
        <v>0.26953152751609799</v>
      </c>
      <c r="AJ415" s="17">
        <v>0.175640638111804</v>
      </c>
      <c r="AK415" s="17">
        <v>0.207045658483027</v>
      </c>
      <c r="AL415" s="17"/>
      <c r="AM415" s="17">
        <v>0.182994244333992</v>
      </c>
      <c r="AN415" s="17">
        <v>0.42813912331859799</v>
      </c>
      <c r="AO415" s="17">
        <v>0.370951628046088</v>
      </c>
      <c r="AP415" s="17">
        <v>0.30053071949913601</v>
      </c>
      <c r="AQ415" s="17">
        <v>0.28184573274497399</v>
      </c>
      <c r="AR415" s="17"/>
      <c r="AS415" s="17">
        <v>0.23174010135648601</v>
      </c>
      <c r="AT415" s="17">
        <v>0.400298382407556</v>
      </c>
      <c r="AU415" s="17">
        <v>0.38423354661020098</v>
      </c>
      <c r="AV415" s="17"/>
      <c r="AW415" s="17">
        <v>0.18850796675817499</v>
      </c>
      <c r="AX415" s="17">
        <v>0.280379836188349</v>
      </c>
      <c r="AY415" s="17">
        <v>0.36516396095931503</v>
      </c>
      <c r="AZ415" s="17">
        <v>0.54471895754995503</v>
      </c>
      <c r="BA415" s="17">
        <v>0.57386736346498302</v>
      </c>
      <c r="BB415" s="17"/>
      <c r="BC415" s="17">
        <v>0.16831420810684899</v>
      </c>
      <c r="BD415" s="17">
        <v>0.436656890510916</v>
      </c>
      <c r="BE415" s="17" t="s">
        <v>101</v>
      </c>
      <c r="BF415" s="17">
        <v>0.23256420654708701</v>
      </c>
      <c r="BG415" s="17">
        <v>0.35720908830162601</v>
      </c>
      <c r="BH415" s="17">
        <v>0.476648123729144</v>
      </c>
      <c r="BI415" s="17">
        <v>0.322483627056175</v>
      </c>
      <c r="BJ415" s="17"/>
      <c r="BK415" s="17">
        <v>0.28487260341952703</v>
      </c>
      <c r="BL415" s="17">
        <v>0.17815673310918401</v>
      </c>
      <c r="BM415" s="17">
        <v>0.25894366523244899</v>
      </c>
      <c r="BN415" s="17">
        <v>0.32117628220658101</v>
      </c>
      <c r="BO415" s="17">
        <v>0.33763679345850101</v>
      </c>
      <c r="BP415" s="17">
        <v>0.35136596925098201</v>
      </c>
      <c r="BQ415" s="17">
        <v>0.53575022985140297</v>
      </c>
      <c r="BR415" s="17">
        <v>0.51676513891846798</v>
      </c>
      <c r="BS415" s="17"/>
      <c r="BT415" s="17">
        <v>0.48280595433810503</v>
      </c>
      <c r="BU415" s="17">
        <v>4.6725525429900501E-2</v>
      </c>
      <c r="BV415" s="17">
        <v>0.339227618350674</v>
      </c>
      <c r="BW415" s="17"/>
      <c r="BX415" s="17">
        <v>0.48156910518222401</v>
      </c>
      <c r="BY415" s="17">
        <v>0.319998973394089</v>
      </c>
      <c r="BZ415" s="17"/>
      <c r="CA415" s="17">
        <v>0.66990139505720303</v>
      </c>
      <c r="CB415" s="17">
        <v>0.42852080031754802</v>
      </c>
      <c r="CC415" s="17">
        <v>0.38472990611154501</v>
      </c>
      <c r="CD415" s="17">
        <v>0.35706285499259999</v>
      </c>
      <c r="CE415" s="17">
        <v>0.379370233140919</v>
      </c>
    </row>
    <row r="416" spans="2:83" x14ac:dyDescent="0.35">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c r="CB416" s="17"/>
      <c r="CC416" s="17"/>
      <c r="CD416" s="17"/>
      <c r="CE416" s="17"/>
    </row>
    <row r="417" spans="2:83" x14ac:dyDescent="0.35">
      <c r="B417" s="6" t="s">
        <v>256</v>
      </c>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c r="CA417" s="17"/>
      <c r="CB417" s="17"/>
      <c r="CC417" s="17"/>
      <c r="CD417" s="17"/>
      <c r="CE417" s="17"/>
    </row>
    <row r="418" spans="2:83" x14ac:dyDescent="0.35">
      <c r="B418" s="34" t="s">
        <v>132</v>
      </c>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c r="CB418" s="17"/>
      <c r="CC418" s="17"/>
      <c r="CD418" s="17"/>
      <c r="CE418" s="17"/>
    </row>
    <row r="419" spans="2:83" x14ac:dyDescent="0.35">
      <c r="B419" t="s">
        <v>251</v>
      </c>
      <c r="C419" s="17">
        <v>0.122125554588646</v>
      </c>
      <c r="D419" s="17">
        <v>0.15112506699287501</v>
      </c>
      <c r="E419" s="17">
        <v>9.3404325667418298E-2</v>
      </c>
      <c r="F419" s="17"/>
      <c r="G419" s="17">
        <v>0.101384251025934</v>
      </c>
      <c r="H419" s="17">
        <v>0.100836744546361</v>
      </c>
      <c r="I419" s="17">
        <v>6.8658059687039599E-2</v>
      </c>
      <c r="J419" s="17">
        <v>0.124359126918244</v>
      </c>
      <c r="K419" s="17">
        <v>0.205129332514113</v>
      </c>
      <c r="L419" s="17">
        <v>0.376805113247414</v>
      </c>
      <c r="M419" s="17"/>
      <c r="N419" s="17">
        <v>8.4470037954248303E-2</v>
      </c>
      <c r="O419" s="17">
        <v>0.126762934909806</v>
      </c>
      <c r="P419" s="17">
        <v>0.13798013246707899</v>
      </c>
      <c r="Q419" s="17">
        <v>0.110994971284242</v>
      </c>
      <c r="R419" s="17">
        <v>8.3498683177278599E-2</v>
      </c>
      <c r="S419" s="17">
        <v>9.8456188975514905E-2</v>
      </c>
      <c r="T419" s="17">
        <v>0.16212632307033101</v>
      </c>
      <c r="U419" s="17">
        <v>0.124351678463631</v>
      </c>
      <c r="V419" s="17">
        <v>0.146920723289889</v>
      </c>
      <c r="W419" s="17">
        <v>0.16320418016608601</v>
      </c>
      <c r="X419" s="17">
        <v>0.127867788016024</v>
      </c>
      <c r="Y419" s="17">
        <v>0.19454289206898001</v>
      </c>
      <c r="Z419" s="17"/>
      <c r="AA419" s="17">
        <v>7.4582845618884203E-2</v>
      </c>
      <c r="AB419" s="17">
        <v>7.9866032498122297E-2</v>
      </c>
      <c r="AC419" s="17">
        <v>0.12439544721737</v>
      </c>
      <c r="AD419" s="17">
        <v>0.24203753807621201</v>
      </c>
      <c r="AE419" s="17"/>
      <c r="AF419" s="17">
        <v>0.13181426653076</v>
      </c>
      <c r="AG419" s="17">
        <v>9.3834287845648998E-2</v>
      </c>
      <c r="AH419" s="17">
        <v>8.7155830583986599E-2</v>
      </c>
      <c r="AI419" s="17">
        <v>0.14123195831243399</v>
      </c>
      <c r="AJ419" s="17">
        <v>0.17341397847961099</v>
      </c>
      <c r="AK419" s="17">
        <v>0.158155489641992</v>
      </c>
      <c r="AL419" s="17"/>
      <c r="AM419" s="17">
        <v>0.13032066178693599</v>
      </c>
      <c r="AN419" s="17">
        <v>0.105936113478884</v>
      </c>
      <c r="AO419" s="17">
        <v>0.14911781083738801</v>
      </c>
      <c r="AP419" s="17">
        <v>0.372377216192878</v>
      </c>
      <c r="AQ419" s="17">
        <v>0.10995643993901601</v>
      </c>
      <c r="AR419" s="17"/>
      <c r="AS419" s="17">
        <v>0.130204905139997</v>
      </c>
      <c r="AT419" s="17">
        <v>0.120129850060507</v>
      </c>
      <c r="AU419" s="17">
        <v>4.2325269645127499E-2</v>
      </c>
      <c r="AV419" s="17"/>
      <c r="AW419" s="17">
        <v>0.22123244892517499</v>
      </c>
      <c r="AX419" s="17">
        <v>0.118939576469015</v>
      </c>
      <c r="AY419" s="17">
        <v>5.4654475729122402E-2</v>
      </c>
      <c r="AZ419" s="17">
        <v>7.8929658244128897E-2</v>
      </c>
      <c r="BA419" s="17">
        <v>0</v>
      </c>
      <c r="BB419" s="17"/>
      <c r="BC419" s="17">
        <v>0.152628530715193</v>
      </c>
      <c r="BD419" s="17">
        <v>0.101685870785612</v>
      </c>
      <c r="BE419" s="17" t="s">
        <v>101</v>
      </c>
      <c r="BF419" s="17">
        <v>0.123202004938332</v>
      </c>
      <c r="BG419" s="17">
        <v>0.18583972290801001</v>
      </c>
      <c r="BH419" s="17">
        <v>8.3183766295679806E-2</v>
      </c>
      <c r="BI419" s="17">
        <v>8.0114551853388297E-2</v>
      </c>
      <c r="BJ419" s="17"/>
      <c r="BK419" s="17">
        <v>0.18192801831903299</v>
      </c>
      <c r="BL419" s="17">
        <v>0.11600289418052601</v>
      </c>
      <c r="BM419" s="17">
        <v>0.11844950059985</v>
      </c>
      <c r="BN419" s="17">
        <v>0.20362971228340601</v>
      </c>
      <c r="BO419" s="17">
        <v>9.7684479633290605E-2</v>
      </c>
      <c r="BP419" s="17">
        <v>0.10120358007005401</v>
      </c>
      <c r="BQ419" s="17">
        <v>8.3537894995903E-2</v>
      </c>
      <c r="BR419" s="17">
        <v>4.5258913051064803E-2</v>
      </c>
      <c r="BS419" s="17"/>
      <c r="BT419" s="17">
        <v>6.4836414622794505E-2</v>
      </c>
      <c r="BU419" s="17">
        <v>0.27913237940855801</v>
      </c>
      <c r="BV419" s="17">
        <v>0.12748502038519799</v>
      </c>
      <c r="BW419" s="17"/>
      <c r="BX419" s="17">
        <v>0.126515438336189</v>
      </c>
      <c r="BY419" s="17">
        <v>0.120497900810198</v>
      </c>
      <c r="BZ419" s="17"/>
      <c r="CA419" s="17">
        <v>4.1549734081946003E-2</v>
      </c>
      <c r="CB419" s="17">
        <v>8.2497280783951396E-2</v>
      </c>
      <c r="CC419" s="17">
        <v>8.7847960333969105E-2</v>
      </c>
      <c r="CD419" s="17">
        <v>0.123497199449912</v>
      </c>
      <c r="CE419" s="17">
        <v>0.257970674382557</v>
      </c>
    </row>
    <row r="420" spans="2:83" x14ac:dyDescent="0.35">
      <c r="B420" t="s">
        <v>252</v>
      </c>
      <c r="C420" s="17">
        <v>0.20131265505266299</v>
      </c>
      <c r="D420" s="17">
        <v>0.20725787378765101</v>
      </c>
      <c r="E420" s="17">
        <v>0.19364367714654901</v>
      </c>
      <c r="F420" s="17"/>
      <c r="G420" s="17">
        <v>0.23179280028396801</v>
      </c>
      <c r="H420" s="17">
        <v>0.181335369206818</v>
      </c>
      <c r="I420" s="17">
        <v>0.16673836824660901</v>
      </c>
      <c r="J420" s="17">
        <v>0.216666736786057</v>
      </c>
      <c r="K420" s="17">
        <v>0.20401216063444</v>
      </c>
      <c r="L420" s="17">
        <v>0.28172986728789601</v>
      </c>
      <c r="M420" s="17"/>
      <c r="N420" s="17">
        <v>0.226184535094306</v>
      </c>
      <c r="O420" s="17">
        <v>0.17414270710657001</v>
      </c>
      <c r="P420" s="17">
        <v>0.177991589970143</v>
      </c>
      <c r="Q420" s="17">
        <v>0.190418869977207</v>
      </c>
      <c r="R420" s="17">
        <v>0.19654532046357101</v>
      </c>
      <c r="S420" s="17">
        <v>0.27759887898158803</v>
      </c>
      <c r="T420" s="17">
        <v>0.211028981898469</v>
      </c>
      <c r="U420" s="17">
        <v>0.26651951271125002</v>
      </c>
      <c r="V420" s="17">
        <v>0.189501754797154</v>
      </c>
      <c r="W420" s="17">
        <v>0.20633154621249</v>
      </c>
      <c r="X420" s="17">
        <v>0.12506039218966</v>
      </c>
      <c r="Y420" s="17">
        <v>0.11723587521904801</v>
      </c>
      <c r="Z420" s="17"/>
      <c r="AA420" s="17">
        <v>0.15681473377501601</v>
      </c>
      <c r="AB420" s="17">
        <v>0.22657228713567601</v>
      </c>
      <c r="AC420" s="17">
        <v>0.23824686658973199</v>
      </c>
      <c r="AD420" s="17">
        <v>0.18053945817193201</v>
      </c>
      <c r="AE420" s="17"/>
      <c r="AF420" s="17">
        <v>0.14816442602111099</v>
      </c>
      <c r="AG420" s="17">
        <v>0.25012006834512401</v>
      </c>
      <c r="AH420" s="17">
        <v>0.29463615132860099</v>
      </c>
      <c r="AI420" s="17">
        <v>0.14751106432852901</v>
      </c>
      <c r="AJ420" s="17">
        <v>0.213314662872988</v>
      </c>
      <c r="AK420" s="17">
        <v>0.15913098308371501</v>
      </c>
      <c r="AL420" s="17"/>
      <c r="AM420" s="17">
        <v>0.182282699475841</v>
      </c>
      <c r="AN420" s="17">
        <v>0.206601629063005</v>
      </c>
      <c r="AO420" s="17">
        <v>0.23951564991795801</v>
      </c>
      <c r="AP420" s="17">
        <v>0</v>
      </c>
      <c r="AQ420" s="17">
        <v>0.24296435617524001</v>
      </c>
      <c r="AR420" s="17"/>
      <c r="AS420" s="17">
        <v>0.17458165703234499</v>
      </c>
      <c r="AT420" s="17">
        <v>0.20384510776023201</v>
      </c>
      <c r="AU420" s="17">
        <v>0.185541908162907</v>
      </c>
      <c r="AV420" s="17"/>
      <c r="AW420" s="17">
        <v>0.238501566705968</v>
      </c>
      <c r="AX420" s="17">
        <v>0.18904830437397599</v>
      </c>
      <c r="AY420" s="17">
        <v>0.196940795289089</v>
      </c>
      <c r="AZ420" s="17">
        <v>0.18306622659194799</v>
      </c>
      <c r="BA420" s="17">
        <v>0.289418362503858</v>
      </c>
      <c r="BB420" s="17"/>
      <c r="BC420" s="17">
        <v>0.18609992592139801</v>
      </c>
      <c r="BD420" s="17">
        <v>0.19739732416734099</v>
      </c>
      <c r="BE420" s="17" t="s">
        <v>101</v>
      </c>
      <c r="BF420" s="17">
        <v>0.201812340659282</v>
      </c>
      <c r="BG420" s="17">
        <v>0.21349961533440601</v>
      </c>
      <c r="BH420" s="17">
        <v>0.226563933453439</v>
      </c>
      <c r="BI420" s="17">
        <v>0.243786285580599</v>
      </c>
      <c r="BJ420" s="17"/>
      <c r="BK420" s="17">
        <v>0.25483964018731697</v>
      </c>
      <c r="BL420" s="17">
        <v>0.22583280707773401</v>
      </c>
      <c r="BM420" s="17">
        <v>0.16727149239918501</v>
      </c>
      <c r="BN420" s="17">
        <v>0.16601584303573499</v>
      </c>
      <c r="BO420" s="17">
        <v>0.20761347470299599</v>
      </c>
      <c r="BP420" s="17">
        <v>0.23204538704330999</v>
      </c>
      <c r="BQ420" s="17">
        <v>0.242617135031096</v>
      </c>
      <c r="BR420" s="17">
        <v>0.16778712172191401</v>
      </c>
      <c r="BS420" s="17"/>
      <c r="BT420" s="17">
        <v>0.17811512029068499</v>
      </c>
      <c r="BU420" s="17">
        <v>0.23259326086693799</v>
      </c>
      <c r="BV420" s="17">
        <v>0.21020669179860299</v>
      </c>
      <c r="BW420" s="17"/>
      <c r="BX420" s="17">
        <v>0.20905477097761099</v>
      </c>
      <c r="BY420" s="17">
        <v>0.20299068632794801</v>
      </c>
      <c r="BZ420" s="17"/>
      <c r="CA420" s="17">
        <v>0.19526492633949499</v>
      </c>
      <c r="CB420" s="17">
        <v>0.15424282445976401</v>
      </c>
      <c r="CC420" s="17">
        <v>0.22558462826453499</v>
      </c>
      <c r="CD420" s="17">
        <v>0.22940774835237299</v>
      </c>
      <c r="CE420" s="17">
        <v>0.20778474682350301</v>
      </c>
    </row>
    <row r="421" spans="2:83" x14ac:dyDescent="0.35">
      <c r="B421" t="s">
        <v>253</v>
      </c>
      <c r="C421" s="17">
        <v>0.19106375697002101</v>
      </c>
      <c r="D421" s="17">
        <v>0.193387153524469</v>
      </c>
      <c r="E421" s="17">
        <v>0.189778283388298</v>
      </c>
      <c r="F421" s="17"/>
      <c r="G421" s="17">
        <v>0.16865268483819701</v>
      </c>
      <c r="H421" s="17">
        <v>0.18463359816427999</v>
      </c>
      <c r="I421" s="17">
        <v>0.19822869760777601</v>
      </c>
      <c r="J421" s="17">
        <v>0.23122574697211801</v>
      </c>
      <c r="K421" s="17">
        <v>0.18720126597513001</v>
      </c>
      <c r="L421" s="17">
        <v>8.2134176476079304E-2</v>
      </c>
      <c r="M421" s="17"/>
      <c r="N421" s="17">
        <v>0.14354289887233901</v>
      </c>
      <c r="O421" s="17">
        <v>0.20165169949481501</v>
      </c>
      <c r="P421" s="17">
        <v>0.172469454874141</v>
      </c>
      <c r="Q421" s="17">
        <v>0.21324387016322599</v>
      </c>
      <c r="R421" s="17">
        <v>0.195580070800601</v>
      </c>
      <c r="S421" s="17">
        <v>0.24828027138943501</v>
      </c>
      <c r="T421" s="17">
        <v>0.109342453240079</v>
      </c>
      <c r="U421" s="17">
        <v>0.196105428996487</v>
      </c>
      <c r="V421" s="17">
        <v>0.19632312798350601</v>
      </c>
      <c r="W421" s="17">
        <v>0.158082761163647</v>
      </c>
      <c r="X421" s="17">
        <v>0.213559654193378</v>
      </c>
      <c r="Y421" s="17">
        <v>0.34755372292547598</v>
      </c>
      <c r="Z421" s="17"/>
      <c r="AA421" s="17">
        <v>0.17175682997771799</v>
      </c>
      <c r="AB421" s="17">
        <v>0.172820998867698</v>
      </c>
      <c r="AC421" s="17">
        <v>0.211913284128558</v>
      </c>
      <c r="AD421" s="17">
        <v>0.217953888012826</v>
      </c>
      <c r="AE421" s="17"/>
      <c r="AF421" s="17">
        <v>0.176204068587376</v>
      </c>
      <c r="AG421" s="17">
        <v>0.19421972632540799</v>
      </c>
      <c r="AH421" s="17">
        <v>0.20835894613533301</v>
      </c>
      <c r="AI421" s="17">
        <v>0.21349454851775099</v>
      </c>
      <c r="AJ421" s="17">
        <v>0.15437560343734</v>
      </c>
      <c r="AK421" s="17">
        <v>0.20707275591295099</v>
      </c>
      <c r="AL421" s="17"/>
      <c r="AM421" s="17">
        <v>0.18436752120122299</v>
      </c>
      <c r="AN421" s="17">
        <v>0.17872046300910399</v>
      </c>
      <c r="AO421" s="17">
        <v>0.175385138314294</v>
      </c>
      <c r="AP421" s="17">
        <v>0</v>
      </c>
      <c r="AQ421" s="17">
        <v>0.25599739399321098</v>
      </c>
      <c r="AR421" s="17"/>
      <c r="AS421" s="17">
        <v>0.20988093541552699</v>
      </c>
      <c r="AT421" s="17">
        <v>0.18627844473657901</v>
      </c>
      <c r="AU421" s="17">
        <v>0.22302097324202999</v>
      </c>
      <c r="AV421" s="17"/>
      <c r="AW421" s="17">
        <v>0.19453066556586199</v>
      </c>
      <c r="AX421" s="17">
        <v>0.218278238107909</v>
      </c>
      <c r="AY421" s="17">
        <v>0.19443188657159199</v>
      </c>
      <c r="AZ421" s="17">
        <v>0.13482885453055801</v>
      </c>
      <c r="BA421" s="17">
        <v>0.131949928893387</v>
      </c>
      <c r="BB421" s="17"/>
      <c r="BC421" s="17">
        <v>0.17384405403074801</v>
      </c>
      <c r="BD421" s="17">
        <v>0.17275229262647601</v>
      </c>
      <c r="BE421" s="17" t="s">
        <v>101</v>
      </c>
      <c r="BF421" s="17">
        <v>0.29964063196048302</v>
      </c>
      <c r="BG421" s="17">
        <v>0.17350421933427401</v>
      </c>
      <c r="BH421" s="17">
        <v>0.205718878067078</v>
      </c>
      <c r="BI421" s="17">
        <v>0.157559490274819</v>
      </c>
      <c r="BJ421" s="17"/>
      <c r="BK421" s="17">
        <v>0.24136710641318701</v>
      </c>
      <c r="BL421" s="17">
        <v>0.25938035998182801</v>
      </c>
      <c r="BM421" s="17">
        <v>0.19905257896801801</v>
      </c>
      <c r="BN421" s="17">
        <v>0.19014636515530001</v>
      </c>
      <c r="BO421" s="17">
        <v>0.15372347865191899</v>
      </c>
      <c r="BP421" s="17">
        <v>0.17337494262643599</v>
      </c>
      <c r="BQ421" s="17">
        <v>5.0171579054786003E-2</v>
      </c>
      <c r="BR421" s="17">
        <v>0.21662139116951301</v>
      </c>
      <c r="BS421" s="17"/>
      <c r="BT421" s="17">
        <v>0.18528362054688299</v>
      </c>
      <c r="BU421" s="17">
        <v>0.131632751792193</v>
      </c>
      <c r="BV421" s="17">
        <v>0.21405660786227301</v>
      </c>
      <c r="BW421" s="17"/>
      <c r="BX421" s="17">
        <v>0.17095963594275701</v>
      </c>
      <c r="BY421" s="17">
        <v>0.197424111266022</v>
      </c>
      <c r="BZ421" s="17"/>
      <c r="CA421" s="17">
        <v>0.24671186715412299</v>
      </c>
      <c r="CB421" s="17">
        <v>0.14580256922124099</v>
      </c>
      <c r="CC421" s="17">
        <v>0.16665237162106999</v>
      </c>
      <c r="CD421" s="17">
        <v>0.23723792285780801</v>
      </c>
      <c r="CE421" s="17">
        <v>0.19211463788079799</v>
      </c>
    </row>
    <row r="422" spans="2:83" x14ac:dyDescent="0.35">
      <c r="B422" t="s">
        <v>254</v>
      </c>
      <c r="C422" s="17">
        <v>0.27218665458256303</v>
      </c>
      <c r="D422" s="17">
        <v>0.23885812235784601</v>
      </c>
      <c r="E422" s="17">
        <v>0.304672504318867</v>
      </c>
      <c r="F422" s="17"/>
      <c r="G422" s="17">
        <v>0.28150281834817398</v>
      </c>
      <c r="H422" s="17">
        <v>0.30168960468025002</v>
      </c>
      <c r="I422" s="17">
        <v>0.28303838871345599</v>
      </c>
      <c r="J422" s="17">
        <v>0.27208301871083601</v>
      </c>
      <c r="K422" s="17">
        <v>0.239163011790573</v>
      </c>
      <c r="L422" s="17">
        <v>8.1402036761247604E-2</v>
      </c>
      <c r="M422" s="17"/>
      <c r="N422" s="17">
        <v>0.26832474981240301</v>
      </c>
      <c r="O422" s="17">
        <v>0.318988118024569</v>
      </c>
      <c r="P422" s="17">
        <v>0.277893411265346</v>
      </c>
      <c r="Q422" s="17">
        <v>0.2430605851305</v>
      </c>
      <c r="R422" s="17">
        <v>0.301611785255395</v>
      </c>
      <c r="S422" s="17">
        <v>0.29282365730573001</v>
      </c>
      <c r="T422" s="17">
        <v>0.24659419011625699</v>
      </c>
      <c r="U422" s="17">
        <v>0.32616108018343398</v>
      </c>
      <c r="V422" s="17">
        <v>0.26107878859264699</v>
      </c>
      <c r="W422" s="17">
        <v>0.21218278270337401</v>
      </c>
      <c r="X422" s="17">
        <v>0.30115308970249599</v>
      </c>
      <c r="Y422" s="17">
        <v>0.184851559435081</v>
      </c>
      <c r="Z422" s="17"/>
      <c r="AA422" s="17">
        <v>0.32755028605860698</v>
      </c>
      <c r="AB422" s="17">
        <v>0.312002091486976</v>
      </c>
      <c r="AC422" s="17">
        <v>0.22323603564995201</v>
      </c>
      <c r="AD422" s="17">
        <v>0.200165894195658</v>
      </c>
      <c r="AE422" s="17"/>
      <c r="AF422" s="17">
        <v>0.27983061102643803</v>
      </c>
      <c r="AG422" s="17">
        <v>0.29921859340325402</v>
      </c>
      <c r="AH422" s="17">
        <v>0.17896492816005399</v>
      </c>
      <c r="AI422" s="17">
        <v>0.28497227397257802</v>
      </c>
      <c r="AJ422" s="17">
        <v>0.30194496326332898</v>
      </c>
      <c r="AK422" s="17">
        <v>0.21258951474510601</v>
      </c>
      <c r="AL422" s="17"/>
      <c r="AM422" s="17">
        <v>0.25704987076923502</v>
      </c>
      <c r="AN422" s="17">
        <v>0.32035495105463002</v>
      </c>
      <c r="AO422" s="17">
        <v>0.28712868044827899</v>
      </c>
      <c r="AP422" s="17">
        <v>0.25105884902473002</v>
      </c>
      <c r="AQ422" s="17">
        <v>0.18400385404510999</v>
      </c>
      <c r="AR422" s="17"/>
      <c r="AS422" s="17">
        <v>0.23002788673525701</v>
      </c>
      <c r="AT422" s="17">
        <v>0.31117150164049101</v>
      </c>
      <c r="AU422" s="17">
        <v>0.30320338944374198</v>
      </c>
      <c r="AV422" s="17"/>
      <c r="AW422" s="17">
        <v>0.23871730748311401</v>
      </c>
      <c r="AX422" s="17">
        <v>0.26880161838620398</v>
      </c>
      <c r="AY422" s="17">
        <v>0.29376907860115797</v>
      </c>
      <c r="AZ422" s="17">
        <v>0.298941238820703</v>
      </c>
      <c r="BA422" s="17">
        <v>0.18281420210367799</v>
      </c>
      <c r="BB422" s="17"/>
      <c r="BC422" s="17">
        <v>0.2167852541467</v>
      </c>
      <c r="BD422" s="17">
        <v>0.33375407989454797</v>
      </c>
      <c r="BE422" s="17" t="s">
        <v>101</v>
      </c>
      <c r="BF422" s="17">
        <v>0.16775869958133799</v>
      </c>
      <c r="BG422" s="17">
        <v>0.31666569389679899</v>
      </c>
      <c r="BH422" s="17">
        <v>0.27991248691432302</v>
      </c>
      <c r="BI422" s="17">
        <v>0.33573549483028797</v>
      </c>
      <c r="BJ422" s="17"/>
      <c r="BK422" s="17">
        <v>8.49947801614159E-2</v>
      </c>
      <c r="BL422" s="17">
        <v>0.25424709897826098</v>
      </c>
      <c r="BM422" s="17">
        <v>0.31117790080209501</v>
      </c>
      <c r="BN422" s="17">
        <v>0.28139217175320902</v>
      </c>
      <c r="BO422" s="17">
        <v>0.226490788977704</v>
      </c>
      <c r="BP422" s="17">
        <v>0.27056543253999599</v>
      </c>
      <c r="BQ422" s="17">
        <v>0.35999808525362098</v>
      </c>
      <c r="BR422" s="17">
        <v>0.28976158307563499</v>
      </c>
      <c r="BS422" s="17"/>
      <c r="BT422" s="17">
        <v>0.33527173372348501</v>
      </c>
      <c r="BU422" s="17">
        <v>0.193113703590087</v>
      </c>
      <c r="BV422" s="17">
        <v>0.23838010091189499</v>
      </c>
      <c r="BW422" s="17"/>
      <c r="BX422" s="17">
        <v>0.25469996405905698</v>
      </c>
      <c r="BY422" s="17">
        <v>0.27759828648615098</v>
      </c>
      <c r="BZ422" s="17"/>
      <c r="CA422" s="17">
        <v>0.168492697880991</v>
      </c>
      <c r="CB422" s="17">
        <v>0.33277071290007698</v>
      </c>
      <c r="CC422" s="17">
        <v>0.31248311062865503</v>
      </c>
      <c r="CD422" s="17">
        <v>0.24552811412313699</v>
      </c>
      <c r="CE422" s="17">
        <v>0.196888562136113</v>
      </c>
    </row>
    <row r="423" spans="2:83" x14ac:dyDescent="0.35">
      <c r="B423" t="s">
        <v>255</v>
      </c>
      <c r="C423" s="17">
        <v>0.16023504330640501</v>
      </c>
      <c r="D423" s="17">
        <v>0.155671979454895</v>
      </c>
      <c r="E423" s="17">
        <v>0.16575970639944501</v>
      </c>
      <c r="F423" s="17"/>
      <c r="G423" s="17">
        <v>0.15576896686781</v>
      </c>
      <c r="H423" s="17">
        <v>0.210227745595395</v>
      </c>
      <c r="I423" s="17">
        <v>0.23669066454896501</v>
      </c>
      <c r="J423" s="17">
        <v>6.3361579648479896E-2</v>
      </c>
      <c r="K423" s="17">
        <v>0.11655851335193999</v>
      </c>
      <c r="L423" s="17">
        <v>0.12861093083825401</v>
      </c>
      <c r="M423" s="17"/>
      <c r="N423" s="17">
        <v>0.252562795909615</v>
      </c>
      <c r="O423" s="17">
        <v>0.100312997376041</v>
      </c>
      <c r="P423" s="17">
        <v>0.233665411423291</v>
      </c>
      <c r="Q423" s="17">
        <v>0.16180788988974501</v>
      </c>
      <c r="R423" s="17">
        <v>0.222764140303154</v>
      </c>
      <c r="S423" s="17">
        <v>6.4366842803161503E-2</v>
      </c>
      <c r="T423" s="17">
        <v>0.143319962360312</v>
      </c>
      <c r="U423" s="17">
        <v>0</v>
      </c>
      <c r="V423" s="17">
        <v>0.14665620558971501</v>
      </c>
      <c r="W423" s="17">
        <v>0.186141827250697</v>
      </c>
      <c r="X423" s="17">
        <v>0.127573266426736</v>
      </c>
      <c r="Y423" s="17">
        <v>0.121407340997881</v>
      </c>
      <c r="Z423" s="17"/>
      <c r="AA423" s="17">
        <v>0.22440862986826501</v>
      </c>
      <c r="AB423" s="17">
        <v>0.14304554735965</v>
      </c>
      <c r="AC423" s="17">
        <v>0.15078578332984999</v>
      </c>
      <c r="AD423" s="17">
        <v>0.111487803851832</v>
      </c>
      <c r="AE423" s="17"/>
      <c r="AF423" s="17">
        <v>0.234054963190828</v>
      </c>
      <c r="AG423" s="17">
        <v>9.6573019215760697E-2</v>
      </c>
      <c r="AH423" s="17">
        <v>0.19403521818366601</v>
      </c>
      <c r="AI423" s="17">
        <v>0.11825596615054799</v>
      </c>
      <c r="AJ423" s="17">
        <v>0.111787758566071</v>
      </c>
      <c r="AK423" s="17">
        <v>0.206575489933017</v>
      </c>
      <c r="AL423" s="17"/>
      <c r="AM423" s="17">
        <v>0.187654330665047</v>
      </c>
      <c r="AN423" s="17">
        <v>0.155670550749377</v>
      </c>
      <c r="AO423" s="17">
        <v>0.119221872441199</v>
      </c>
      <c r="AP423" s="17">
        <v>0.17348519183827299</v>
      </c>
      <c r="AQ423" s="17">
        <v>0.109801180971325</v>
      </c>
      <c r="AR423" s="17"/>
      <c r="AS423" s="17">
        <v>0.198779612235363</v>
      </c>
      <c r="AT423" s="17">
        <v>0.14383121332423901</v>
      </c>
      <c r="AU423" s="17">
        <v>0.21793161228779001</v>
      </c>
      <c r="AV423" s="17"/>
      <c r="AW423" s="17">
        <v>7.2018207188173797E-2</v>
      </c>
      <c r="AX423" s="17">
        <v>0.14567754232668201</v>
      </c>
      <c r="AY423" s="17">
        <v>0.19086140510552099</v>
      </c>
      <c r="AZ423" s="17">
        <v>0.26698906892483798</v>
      </c>
      <c r="BA423" s="17">
        <v>0.30139867685355198</v>
      </c>
      <c r="BB423" s="17"/>
      <c r="BC423" s="17">
        <v>0.22687863335788999</v>
      </c>
      <c r="BD423" s="17">
        <v>0.144585235559195</v>
      </c>
      <c r="BE423" s="17" t="s">
        <v>101</v>
      </c>
      <c r="BF423" s="17">
        <v>0.147196659116578</v>
      </c>
      <c r="BG423" s="17">
        <v>0.110490748526511</v>
      </c>
      <c r="BH423" s="17">
        <v>0.12084891264452</v>
      </c>
      <c r="BI423" s="17">
        <v>8.1506412038186593E-2</v>
      </c>
      <c r="BJ423" s="17"/>
      <c r="BK423" s="17">
        <v>0.157280122613734</v>
      </c>
      <c r="BL423" s="17">
        <v>7.3495648822147402E-2</v>
      </c>
      <c r="BM423" s="17">
        <v>0.131065803963761</v>
      </c>
      <c r="BN423" s="17">
        <v>0.104608461216087</v>
      </c>
      <c r="BO423" s="17">
        <v>0.27583932117992599</v>
      </c>
      <c r="BP423" s="17">
        <v>0.18929384928038301</v>
      </c>
      <c r="BQ423" s="17">
        <v>0.245537725103841</v>
      </c>
      <c r="BR423" s="17">
        <v>0.213303068627196</v>
      </c>
      <c r="BS423" s="17"/>
      <c r="BT423" s="17">
        <v>0.20518103867526699</v>
      </c>
      <c r="BU423" s="17">
        <v>0.112815243684862</v>
      </c>
      <c r="BV423" s="17">
        <v>0.137609296259223</v>
      </c>
      <c r="BW423" s="17"/>
      <c r="BX423" s="17">
        <v>0.21362625794767301</v>
      </c>
      <c r="BY423" s="17">
        <v>0.138088809945771</v>
      </c>
      <c r="BZ423" s="17"/>
      <c r="CA423" s="17">
        <v>0.32726674195467698</v>
      </c>
      <c r="CB423" s="17">
        <v>0.240796986624954</v>
      </c>
      <c r="CC423" s="17">
        <v>0.13854414386293201</v>
      </c>
      <c r="CD423" s="17">
        <v>0.139493518952645</v>
      </c>
      <c r="CE423" s="17">
        <v>0.116045649130139</v>
      </c>
    </row>
    <row r="424" spans="2:83" x14ac:dyDescent="0.35">
      <c r="B424" t="s">
        <v>113</v>
      </c>
      <c r="C424" s="17">
        <v>5.3076335499701498E-2</v>
      </c>
      <c r="D424" s="17">
        <v>5.3699803882263697E-2</v>
      </c>
      <c r="E424" s="17">
        <v>5.2741503079421902E-2</v>
      </c>
      <c r="F424" s="17"/>
      <c r="G424" s="17">
        <v>6.0898478635917699E-2</v>
      </c>
      <c r="H424" s="17">
        <v>2.1276937806897201E-2</v>
      </c>
      <c r="I424" s="17">
        <v>4.6645821196154701E-2</v>
      </c>
      <c r="J424" s="17">
        <v>9.2303790964264804E-2</v>
      </c>
      <c r="K424" s="17">
        <v>4.7935715733804701E-2</v>
      </c>
      <c r="L424" s="17">
        <v>4.9317875389108902E-2</v>
      </c>
      <c r="M424" s="17"/>
      <c r="N424" s="17">
        <v>2.49149823570886E-2</v>
      </c>
      <c r="O424" s="17">
        <v>7.8141543088197998E-2</v>
      </c>
      <c r="P424" s="17">
        <v>0</v>
      </c>
      <c r="Q424" s="17">
        <v>8.0473813555079807E-2</v>
      </c>
      <c r="R424" s="17">
        <v>0</v>
      </c>
      <c r="S424" s="17">
        <v>1.8474160544570399E-2</v>
      </c>
      <c r="T424" s="17">
        <v>0.12758808931455201</v>
      </c>
      <c r="U424" s="17">
        <v>8.6862299645197705E-2</v>
      </c>
      <c r="V424" s="17">
        <v>5.9519399747088399E-2</v>
      </c>
      <c r="W424" s="17">
        <v>7.4056902503705793E-2</v>
      </c>
      <c r="X424" s="17">
        <v>0.104785809471706</v>
      </c>
      <c r="Y424" s="17">
        <v>3.4408609353533598E-2</v>
      </c>
      <c r="Z424" s="17"/>
      <c r="AA424" s="17">
        <v>4.4886674701509997E-2</v>
      </c>
      <c r="AB424" s="17">
        <v>6.5693042651877295E-2</v>
      </c>
      <c r="AC424" s="17">
        <v>5.1422583084538002E-2</v>
      </c>
      <c r="AD424" s="17">
        <v>4.7815417691540303E-2</v>
      </c>
      <c r="AE424" s="17"/>
      <c r="AF424" s="17">
        <v>2.9931664643486702E-2</v>
      </c>
      <c r="AG424" s="17">
        <v>6.6034304864805105E-2</v>
      </c>
      <c r="AH424" s="17">
        <v>3.6848925608360603E-2</v>
      </c>
      <c r="AI424" s="17">
        <v>9.4534188718160106E-2</v>
      </c>
      <c r="AJ424" s="17">
        <v>4.5163033380660203E-2</v>
      </c>
      <c r="AK424" s="17">
        <v>5.6475766683219103E-2</v>
      </c>
      <c r="AL424" s="17"/>
      <c r="AM424" s="17">
        <v>5.8324916101718201E-2</v>
      </c>
      <c r="AN424" s="17">
        <v>3.2716292644999798E-2</v>
      </c>
      <c r="AO424" s="17">
        <v>2.96308480408819E-2</v>
      </c>
      <c r="AP424" s="17">
        <v>0.20307874294411801</v>
      </c>
      <c r="AQ424" s="17">
        <v>9.7276774876096997E-2</v>
      </c>
      <c r="AR424" s="17"/>
      <c r="AS424" s="17">
        <v>5.6525003441512699E-2</v>
      </c>
      <c r="AT424" s="17">
        <v>3.47438824779518E-2</v>
      </c>
      <c r="AU424" s="17">
        <v>2.7976847218402601E-2</v>
      </c>
      <c r="AV424" s="17"/>
      <c r="AW424" s="17">
        <v>3.4999804131707203E-2</v>
      </c>
      <c r="AX424" s="17">
        <v>5.92547203362132E-2</v>
      </c>
      <c r="AY424" s="17">
        <v>6.9342358703517695E-2</v>
      </c>
      <c r="AZ424" s="17">
        <v>3.7244952887823798E-2</v>
      </c>
      <c r="BA424" s="17">
        <v>9.4418829645524699E-2</v>
      </c>
      <c r="BB424" s="17"/>
      <c r="BC424" s="17">
        <v>4.3763601828071499E-2</v>
      </c>
      <c r="BD424" s="17">
        <v>4.9825196966829202E-2</v>
      </c>
      <c r="BE424" s="17" t="s">
        <v>101</v>
      </c>
      <c r="BF424" s="17">
        <v>6.0389663743987798E-2</v>
      </c>
      <c r="BG424" s="17">
        <v>0</v>
      </c>
      <c r="BH424" s="17">
        <v>8.3772022624961098E-2</v>
      </c>
      <c r="BI424" s="17">
        <v>0.101297765422718</v>
      </c>
      <c r="BJ424" s="17"/>
      <c r="BK424" s="17">
        <v>7.9590332305312497E-2</v>
      </c>
      <c r="BL424" s="17">
        <v>7.1041190959504202E-2</v>
      </c>
      <c r="BM424" s="17">
        <v>7.2982723267091404E-2</v>
      </c>
      <c r="BN424" s="17">
        <v>5.4207446556263202E-2</v>
      </c>
      <c r="BO424" s="17">
        <v>3.8648456854164598E-2</v>
      </c>
      <c r="BP424" s="17">
        <v>3.3516808439820897E-2</v>
      </c>
      <c r="BQ424" s="17">
        <v>1.8137580560752001E-2</v>
      </c>
      <c r="BR424" s="17">
        <v>6.7267922354677698E-2</v>
      </c>
      <c r="BS424" s="17"/>
      <c r="BT424" s="17">
        <v>3.1312072140886403E-2</v>
      </c>
      <c r="BU424" s="17">
        <v>5.0712660657362699E-2</v>
      </c>
      <c r="BV424" s="17">
        <v>7.2262282782808607E-2</v>
      </c>
      <c r="BW424" s="17"/>
      <c r="BX424" s="17">
        <v>2.51439327367141E-2</v>
      </c>
      <c r="BY424" s="17">
        <v>6.3400205163909901E-2</v>
      </c>
      <c r="BZ424" s="17"/>
      <c r="CA424" s="17">
        <v>2.0714032588768201E-2</v>
      </c>
      <c r="CB424" s="17">
        <v>4.3889626010012797E-2</v>
      </c>
      <c r="CC424" s="17">
        <v>6.8887785288838002E-2</v>
      </c>
      <c r="CD424" s="17">
        <v>2.4835496264125401E-2</v>
      </c>
      <c r="CE424" s="17">
        <v>2.9195729646889101E-2</v>
      </c>
    </row>
    <row r="425" spans="2:83" x14ac:dyDescent="0.35">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c r="CA425" s="17"/>
      <c r="CB425" s="17"/>
      <c r="CC425" s="17"/>
      <c r="CD425" s="17"/>
      <c r="CE425" s="17"/>
    </row>
    <row r="426" spans="2:83" x14ac:dyDescent="0.35">
      <c r="B426" s="6" t="s">
        <v>257</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c r="CB426" s="17"/>
      <c r="CC426" s="17"/>
      <c r="CD426" s="17"/>
      <c r="CE426" s="17"/>
    </row>
    <row r="427" spans="2:83" x14ac:dyDescent="0.35">
      <c r="B427" s="24" t="s">
        <v>142</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c r="CA427" s="17"/>
      <c r="CB427" s="17"/>
      <c r="CC427" s="17"/>
      <c r="CD427" s="17"/>
      <c r="CE427" s="17"/>
    </row>
    <row r="428" spans="2:83" x14ac:dyDescent="0.35">
      <c r="B428" t="s">
        <v>251</v>
      </c>
      <c r="C428" s="17">
        <v>0.11293227005439201</v>
      </c>
      <c r="D428" s="17">
        <v>0.12071370931827601</v>
      </c>
      <c r="E428" s="17">
        <v>0.105444391742083</v>
      </c>
      <c r="F428" s="17"/>
      <c r="G428" s="17">
        <v>0.102571092785154</v>
      </c>
      <c r="H428" s="17">
        <v>5.6320578776151799E-2</v>
      </c>
      <c r="I428" s="17">
        <v>8.7386868460948203E-2</v>
      </c>
      <c r="J428" s="17">
        <v>0.104099304293692</v>
      </c>
      <c r="K428" s="17">
        <v>0.24188858608135999</v>
      </c>
      <c r="L428" s="17">
        <v>0.21118498569701599</v>
      </c>
      <c r="M428" s="17"/>
      <c r="N428" s="17">
        <v>5.7495432568502002E-2</v>
      </c>
      <c r="O428" s="17">
        <v>0.106158199206901</v>
      </c>
      <c r="P428" s="17">
        <v>0.14507233658559701</v>
      </c>
      <c r="Q428" s="17">
        <v>0.132018896448483</v>
      </c>
      <c r="R428" s="17">
        <v>0.18473453943221099</v>
      </c>
      <c r="S428" s="17">
        <v>5.0093349119199597E-2</v>
      </c>
      <c r="T428" s="17">
        <v>0.14753592270194599</v>
      </c>
      <c r="U428" s="17">
        <v>0.113414054553994</v>
      </c>
      <c r="V428" s="17">
        <v>0.12592713041976999</v>
      </c>
      <c r="W428" s="17">
        <v>0.15378260365115701</v>
      </c>
      <c r="X428" s="17">
        <v>0.168079709140393</v>
      </c>
      <c r="Y428" s="17">
        <v>8.5640392946626606E-2</v>
      </c>
      <c r="Z428" s="17"/>
      <c r="AA428" s="17">
        <v>7.7393672901242105E-2</v>
      </c>
      <c r="AB428" s="17">
        <v>0.123168619852262</v>
      </c>
      <c r="AC428" s="17">
        <v>0.110756696992816</v>
      </c>
      <c r="AD428" s="17">
        <v>0.15004224215225601</v>
      </c>
      <c r="AE428" s="17"/>
      <c r="AF428" s="17">
        <v>7.1045452629561995E-2</v>
      </c>
      <c r="AG428" s="17">
        <v>0.13574619580410799</v>
      </c>
      <c r="AH428" s="17">
        <v>0.114027106821653</v>
      </c>
      <c r="AI428" s="17">
        <v>0.139675287297582</v>
      </c>
      <c r="AJ428" s="17">
        <v>8.1384381827446103E-2</v>
      </c>
      <c r="AK428" s="17">
        <v>0.19145914232709399</v>
      </c>
      <c r="AL428" s="17"/>
      <c r="AM428" s="17">
        <v>0.10831877271581</v>
      </c>
      <c r="AN428" s="17">
        <v>8.3777215333023999E-2</v>
      </c>
      <c r="AO428" s="17">
        <v>8.7299347523303095E-2</v>
      </c>
      <c r="AP428" s="17">
        <v>0</v>
      </c>
      <c r="AQ428" s="17">
        <v>0.15215761540900299</v>
      </c>
      <c r="AR428" s="17"/>
      <c r="AS428" s="17">
        <v>8.2559212763473194E-2</v>
      </c>
      <c r="AT428" s="17">
        <v>0.10134034297118601</v>
      </c>
      <c r="AU428" s="17">
        <v>7.5753128603003594E-2</v>
      </c>
      <c r="AV428" s="17"/>
      <c r="AW428" s="17">
        <v>0.13760006927607599</v>
      </c>
      <c r="AX428" s="17">
        <v>9.9009925821216704E-2</v>
      </c>
      <c r="AY428" s="17">
        <v>0.116991063508919</v>
      </c>
      <c r="AZ428" s="17">
        <v>6.9583272819014497E-2</v>
      </c>
      <c r="BA428" s="17">
        <v>0.124651837173512</v>
      </c>
      <c r="BB428" s="17"/>
      <c r="BC428" s="17">
        <v>0.13748444808120899</v>
      </c>
      <c r="BD428" s="17">
        <v>0.120572962447118</v>
      </c>
      <c r="BE428" s="17" t="s">
        <v>101</v>
      </c>
      <c r="BF428" s="17">
        <v>0.121733545277183</v>
      </c>
      <c r="BG428" s="17">
        <v>9.8293104180322596E-2</v>
      </c>
      <c r="BH428" s="17">
        <v>4.5483370222058402E-2</v>
      </c>
      <c r="BI428" s="17">
        <v>0.21238555192706399</v>
      </c>
      <c r="BJ428" s="17"/>
      <c r="BK428" s="17">
        <v>0.119442224553786</v>
      </c>
      <c r="BL428" s="17">
        <v>0.110954216702285</v>
      </c>
      <c r="BM428" s="17">
        <v>0.12539438089945101</v>
      </c>
      <c r="BN428" s="17">
        <v>0.103914277717418</v>
      </c>
      <c r="BO428" s="17">
        <v>0.15520735081068401</v>
      </c>
      <c r="BP428" s="17">
        <v>9.9004994170307295E-2</v>
      </c>
      <c r="BQ428" s="17">
        <v>9.3560692753059296E-2</v>
      </c>
      <c r="BR428" s="17">
        <v>6.0775980509890401E-2</v>
      </c>
      <c r="BS428" s="17"/>
      <c r="BT428" s="17">
        <v>7.0136597290323205E-2</v>
      </c>
      <c r="BU428" s="17">
        <v>0.26891919973159001</v>
      </c>
      <c r="BV428" s="17">
        <v>0.102731261458877</v>
      </c>
      <c r="BW428" s="17"/>
      <c r="BX428" s="17">
        <v>0.101866017257814</v>
      </c>
      <c r="BY428" s="17">
        <v>0.123512768913739</v>
      </c>
      <c r="BZ428" s="17"/>
      <c r="CA428" s="17">
        <v>4.0708213554910201E-2</v>
      </c>
      <c r="CB428" s="17">
        <v>8.8317257604897004E-2</v>
      </c>
      <c r="CC428" s="17">
        <v>0.108764547697657</v>
      </c>
      <c r="CD428" s="17">
        <v>9.2281394432387406E-2</v>
      </c>
      <c r="CE428" s="17">
        <v>0.16113886455365201</v>
      </c>
    </row>
    <row r="429" spans="2:83" x14ac:dyDescent="0.35">
      <c r="B429" t="s">
        <v>252</v>
      </c>
      <c r="C429" s="17">
        <v>0.18289874410146401</v>
      </c>
      <c r="D429" s="17">
        <v>0.17831014386918201</v>
      </c>
      <c r="E429" s="17">
        <v>0.18554584235413299</v>
      </c>
      <c r="F429" s="17"/>
      <c r="G429" s="17">
        <v>0.239045484331779</v>
      </c>
      <c r="H429" s="17">
        <v>0.146340041393234</v>
      </c>
      <c r="I429" s="17">
        <v>0.166336893324768</v>
      </c>
      <c r="J429" s="17">
        <v>0.20395213465228801</v>
      </c>
      <c r="K429" s="17">
        <v>0.15162165813109499</v>
      </c>
      <c r="L429" s="17">
        <v>0.170976961381752</v>
      </c>
      <c r="M429" s="17"/>
      <c r="N429" s="17">
        <v>0.12559254843288001</v>
      </c>
      <c r="O429" s="17">
        <v>0.18019161466723699</v>
      </c>
      <c r="P429" s="17">
        <v>0.210311860283006</v>
      </c>
      <c r="Q429" s="17">
        <v>0.26380927015396999</v>
      </c>
      <c r="R429" s="17">
        <v>0.104818321769287</v>
      </c>
      <c r="S429" s="17">
        <v>0.225184622091778</v>
      </c>
      <c r="T429" s="17">
        <v>0.12677799013896299</v>
      </c>
      <c r="U429" s="17">
        <v>0.21489969741776599</v>
      </c>
      <c r="V429" s="17">
        <v>0.246564008226654</v>
      </c>
      <c r="W429" s="17">
        <v>0.122982723923435</v>
      </c>
      <c r="X429" s="17">
        <v>0.19606803988162699</v>
      </c>
      <c r="Y429" s="17">
        <v>0.246974234286501</v>
      </c>
      <c r="Z429" s="17"/>
      <c r="AA429" s="17">
        <v>0.15073297887732001</v>
      </c>
      <c r="AB429" s="17">
        <v>0.187080817558747</v>
      </c>
      <c r="AC429" s="17">
        <v>0.19803117304399001</v>
      </c>
      <c r="AD429" s="17">
        <v>0.206368334793813</v>
      </c>
      <c r="AE429" s="17"/>
      <c r="AF429" s="17">
        <v>0.12647635228236101</v>
      </c>
      <c r="AG429" s="17">
        <v>0.178581504659683</v>
      </c>
      <c r="AH429" s="17">
        <v>0.20587746475323401</v>
      </c>
      <c r="AI429" s="17">
        <v>0.27441346226416402</v>
      </c>
      <c r="AJ429" s="17">
        <v>0.18746364326835799</v>
      </c>
      <c r="AK429" s="17">
        <v>8.9493837526695902E-2</v>
      </c>
      <c r="AL429" s="17"/>
      <c r="AM429" s="17">
        <v>0.16627795208541599</v>
      </c>
      <c r="AN429" s="17">
        <v>0.20061268497102899</v>
      </c>
      <c r="AO429" s="17">
        <v>0.18714897939766401</v>
      </c>
      <c r="AP429" s="17">
        <v>0</v>
      </c>
      <c r="AQ429" s="17">
        <v>0.189490273834891</v>
      </c>
      <c r="AR429" s="17"/>
      <c r="AS429" s="17">
        <v>0.156801782401672</v>
      </c>
      <c r="AT429" s="17">
        <v>0.20104854995840299</v>
      </c>
      <c r="AU429" s="17">
        <v>0.16687767672756501</v>
      </c>
      <c r="AV429" s="17"/>
      <c r="AW429" s="17">
        <v>0.206239389981831</v>
      </c>
      <c r="AX429" s="17">
        <v>0.20496644045201701</v>
      </c>
      <c r="AY429" s="17">
        <v>0.17070797973344201</v>
      </c>
      <c r="AZ429" s="17">
        <v>0.13175850721006699</v>
      </c>
      <c r="BA429" s="17">
        <v>0.108114027377942</v>
      </c>
      <c r="BB429" s="17"/>
      <c r="BC429" s="17">
        <v>0.17302260861663299</v>
      </c>
      <c r="BD429" s="17">
        <v>0.17777814496086899</v>
      </c>
      <c r="BE429" s="17" t="s">
        <v>101</v>
      </c>
      <c r="BF429" s="17">
        <v>0.104174095854956</v>
      </c>
      <c r="BG429" s="17">
        <v>0.26740862053057901</v>
      </c>
      <c r="BH429" s="17">
        <v>0.23271536839412499</v>
      </c>
      <c r="BI429" s="17">
        <v>8.0253284546736095E-2</v>
      </c>
      <c r="BJ429" s="17"/>
      <c r="BK429" s="17">
        <v>0.34468607540387403</v>
      </c>
      <c r="BL429" s="17">
        <v>0.14741024078037801</v>
      </c>
      <c r="BM429" s="17">
        <v>0.17916909046563501</v>
      </c>
      <c r="BN429" s="17">
        <v>0.17720936985404101</v>
      </c>
      <c r="BO429" s="17">
        <v>0.156688715473389</v>
      </c>
      <c r="BP429" s="17">
        <v>0.16436789244917799</v>
      </c>
      <c r="BQ429" s="17">
        <v>0.300478629504494</v>
      </c>
      <c r="BR429" s="17">
        <v>7.4183643646204694E-2</v>
      </c>
      <c r="BS429" s="17"/>
      <c r="BT429" s="17">
        <v>0.17555017433384101</v>
      </c>
      <c r="BU429" s="17">
        <v>0.137670778989222</v>
      </c>
      <c r="BV429" s="17">
        <v>0.20223290052947199</v>
      </c>
      <c r="BW429" s="17"/>
      <c r="BX429" s="17">
        <v>0.216984627740888</v>
      </c>
      <c r="BY429" s="17">
        <v>0.165575020643696</v>
      </c>
      <c r="BZ429" s="17"/>
      <c r="CA429" s="17">
        <v>3.8183069728827297E-2</v>
      </c>
      <c r="CB429" s="17">
        <v>0.118480393187749</v>
      </c>
      <c r="CC429" s="17">
        <v>0.196989978808884</v>
      </c>
      <c r="CD429" s="17">
        <v>0.22112891091187001</v>
      </c>
      <c r="CE429" s="17">
        <v>0.214469799281199</v>
      </c>
    </row>
    <row r="430" spans="2:83" x14ac:dyDescent="0.35">
      <c r="B430" t="s">
        <v>253</v>
      </c>
      <c r="C430" s="17">
        <v>0.14175320672969999</v>
      </c>
      <c r="D430" s="17">
        <v>0.14256804140830701</v>
      </c>
      <c r="E430" s="17">
        <v>0.14223490069410299</v>
      </c>
      <c r="F430" s="17"/>
      <c r="G430" s="17">
        <v>0.10459615302853199</v>
      </c>
      <c r="H430" s="17">
        <v>0.13635129570041299</v>
      </c>
      <c r="I430" s="17">
        <v>0.17521275568609501</v>
      </c>
      <c r="J430" s="17">
        <v>0.12522511857440899</v>
      </c>
      <c r="K430" s="17">
        <v>0.20932481973401201</v>
      </c>
      <c r="L430" s="17">
        <v>5.8449849669248599E-2</v>
      </c>
      <c r="M430" s="17"/>
      <c r="N430" s="17">
        <v>0.11883345398281001</v>
      </c>
      <c r="O430" s="17">
        <v>0.17203252506019601</v>
      </c>
      <c r="P430" s="17">
        <v>0.121038441568524</v>
      </c>
      <c r="Q430" s="17">
        <v>0.119681228112585</v>
      </c>
      <c r="R430" s="17">
        <v>0.18671694249110901</v>
      </c>
      <c r="S430" s="17">
        <v>0.17734352099353701</v>
      </c>
      <c r="T430" s="17">
        <v>0.12991417487700899</v>
      </c>
      <c r="U430" s="17">
        <v>0.18994776224830601</v>
      </c>
      <c r="V430" s="17">
        <v>9.3645795726568698E-2</v>
      </c>
      <c r="W430" s="17">
        <v>0.15862824631022199</v>
      </c>
      <c r="X430" s="17">
        <v>9.5180428696729394E-2</v>
      </c>
      <c r="Y430" s="17">
        <v>0.21255590253279499</v>
      </c>
      <c r="Z430" s="17"/>
      <c r="AA430" s="17">
        <v>0.13827958804556401</v>
      </c>
      <c r="AB430" s="17">
        <v>0.15125429183933001</v>
      </c>
      <c r="AC430" s="17">
        <v>0.14723542484053401</v>
      </c>
      <c r="AD430" s="17">
        <v>0.129280132000134</v>
      </c>
      <c r="AE430" s="17"/>
      <c r="AF430" s="17">
        <v>0.148650204251811</v>
      </c>
      <c r="AG430" s="17">
        <v>0.121232828690494</v>
      </c>
      <c r="AH430" s="17">
        <v>0.17245319746496501</v>
      </c>
      <c r="AI430" s="17">
        <v>0.15297885330591199</v>
      </c>
      <c r="AJ430" s="17">
        <v>0.1574251617737</v>
      </c>
      <c r="AK430" s="17">
        <v>4.4249090211212497E-2</v>
      </c>
      <c r="AL430" s="17"/>
      <c r="AM430" s="17">
        <v>0.150524971402696</v>
      </c>
      <c r="AN430" s="17">
        <v>0.12107811853469</v>
      </c>
      <c r="AO430" s="17">
        <v>0.15945991674895199</v>
      </c>
      <c r="AP430" s="17">
        <v>0.51741366613206596</v>
      </c>
      <c r="AQ430" s="17">
        <v>0.186308660081724</v>
      </c>
      <c r="AR430" s="17"/>
      <c r="AS430" s="17">
        <v>0.12770118320631299</v>
      </c>
      <c r="AT430" s="17">
        <v>0.13800024485780599</v>
      </c>
      <c r="AU430" s="17">
        <v>0.16918238321929099</v>
      </c>
      <c r="AV430" s="17"/>
      <c r="AW430" s="17">
        <v>0.22726281182779101</v>
      </c>
      <c r="AX430" s="17">
        <v>0.122123491156506</v>
      </c>
      <c r="AY430" s="17">
        <v>0.123937574936964</v>
      </c>
      <c r="AZ430" s="17">
        <v>0.121620630921162</v>
      </c>
      <c r="BA430" s="17">
        <v>9.1859294897090896E-2</v>
      </c>
      <c r="BB430" s="17"/>
      <c r="BC430" s="17">
        <v>0.109766347718075</v>
      </c>
      <c r="BD430" s="17">
        <v>0.14530642068755101</v>
      </c>
      <c r="BE430" s="17" t="s">
        <v>101</v>
      </c>
      <c r="BF430" s="17">
        <v>0.21712316360126299</v>
      </c>
      <c r="BG430" s="17">
        <v>0.21035801811473701</v>
      </c>
      <c r="BH430" s="17">
        <v>0.15858661856681</v>
      </c>
      <c r="BI430" s="17">
        <v>0</v>
      </c>
      <c r="BJ430" s="17"/>
      <c r="BK430" s="17">
        <v>0.117747870496703</v>
      </c>
      <c r="BL430" s="17">
        <v>0.19377004183350499</v>
      </c>
      <c r="BM430" s="17">
        <v>0.14961546041689999</v>
      </c>
      <c r="BN430" s="17">
        <v>0.14704561474729799</v>
      </c>
      <c r="BO430" s="17">
        <v>0.124403548903287</v>
      </c>
      <c r="BP430" s="17">
        <v>0.13580009192880399</v>
      </c>
      <c r="BQ430" s="17">
        <v>0.119882009964068</v>
      </c>
      <c r="BR430" s="17">
        <v>0.131043236821758</v>
      </c>
      <c r="BS430" s="17"/>
      <c r="BT430" s="17">
        <v>0.14715161071444799</v>
      </c>
      <c r="BU430" s="17">
        <v>0.11750644891194</v>
      </c>
      <c r="BV430" s="17">
        <v>0.144657792324729</v>
      </c>
      <c r="BW430" s="17"/>
      <c r="BX430" s="17">
        <v>0.110509775881523</v>
      </c>
      <c r="BY430" s="17">
        <v>0.16363328399729499</v>
      </c>
      <c r="BZ430" s="17"/>
      <c r="CA430" s="17">
        <v>0.117964761555599</v>
      </c>
      <c r="CB430" s="17">
        <v>0.123472027445562</v>
      </c>
      <c r="CC430" s="17">
        <v>0.161716511635696</v>
      </c>
      <c r="CD430" s="17">
        <v>0.179318353427702</v>
      </c>
      <c r="CE430" s="17">
        <v>0.145587217116708</v>
      </c>
    </row>
    <row r="431" spans="2:83" x14ac:dyDescent="0.35">
      <c r="B431" t="s">
        <v>254</v>
      </c>
      <c r="C431" s="17">
        <v>0.29446957431798698</v>
      </c>
      <c r="D431" s="17">
        <v>0.282850442015182</v>
      </c>
      <c r="E431" s="17">
        <v>0.307999753775833</v>
      </c>
      <c r="F431" s="17"/>
      <c r="G431" s="17">
        <v>0.26299877792054999</v>
      </c>
      <c r="H431" s="17">
        <v>0.33506273927098901</v>
      </c>
      <c r="I431" s="17">
        <v>0.25279750783861399</v>
      </c>
      <c r="J431" s="17">
        <v>0.33375758902870201</v>
      </c>
      <c r="K431" s="17">
        <v>0.27051907153878502</v>
      </c>
      <c r="L431" s="17">
        <v>0.34322310998074901</v>
      </c>
      <c r="M431" s="17"/>
      <c r="N431" s="17">
        <v>0.32254937052571298</v>
      </c>
      <c r="O431" s="17">
        <v>0.25336769976427997</v>
      </c>
      <c r="P431" s="17">
        <v>0.36387669781199899</v>
      </c>
      <c r="Q431" s="17">
        <v>0.261042448642335</v>
      </c>
      <c r="R431" s="17">
        <v>0.33771905041440198</v>
      </c>
      <c r="S431" s="17">
        <v>0.26597399011295297</v>
      </c>
      <c r="T431" s="17">
        <v>0.31274029675341902</v>
      </c>
      <c r="U431" s="17">
        <v>0.29378255088400201</v>
      </c>
      <c r="V431" s="17">
        <v>0.29232301056586801</v>
      </c>
      <c r="W431" s="17">
        <v>0.30558264377185601</v>
      </c>
      <c r="X431" s="17">
        <v>0.308032011179873</v>
      </c>
      <c r="Y431" s="17">
        <v>0.197364365764196</v>
      </c>
      <c r="Z431" s="17"/>
      <c r="AA431" s="17">
        <v>0.32142233292206801</v>
      </c>
      <c r="AB431" s="17">
        <v>0.31366247326461699</v>
      </c>
      <c r="AC431" s="17">
        <v>0.29630843286603797</v>
      </c>
      <c r="AD431" s="17">
        <v>0.23247598173869899</v>
      </c>
      <c r="AE431" s="17"/>
      <c r="AF431" s="17">
        <v>0.26867274875570502</v>
      </c>
      <c r="AG431" s="17">
        <v>0.33720779284430402</v>
      </c>
      <c r="AH431" s="17">
        <v>0.23607091036733099</v>
      </c>
      <c r="AI431" s="17">
        <v>0.29371327505151201</v>
      </c>
      <c r="AJ431" s="17">
        <v>0.27879703540058598</v>
      </c>
      <c r="AK431" s="17">
        <v>0.40667699487137499</v>
      </c>
      <c r="AL431" s="17"/>
      <c r="AM431" s="17">
        <v>0.30405427698804499</v>
      </c>
      <c r="AN431" s="17">
        <v>0.281456108299874</v>
      </c>
      <c r="AO431" s="17">
        <v>0.31857655211840402</v>
      </c>
      <c r="AP431" s="17">
        <v>0.26815667683937899</v>
      </c>
      <c r="AQ431" s="17">
        <v>0.28031941023894902</v>
      </c>
      <c r="AR431" s="17"/>
      <c r="AS431" s="17">
        <v>0.34689507021378801</v>
      </c>
      <c r="AT431" s="17">
        <v>0.28777998459608001</v>
      </c>
      <c r="AU431" s="17">
        <v>0.33296155900600699</v>
      </c>
      <c r="AV431" s="17"/>
      <c r="AW431" s="17">
        <v>0.25526260959685199</v>
      </c>
      <c r="AX431" s="17">
        <v>0.32314627667648599</v>
      </c>
      <c r="AY431" s="17">
        <v>0.27127547256183399</v>
      </c>
      <c r="AZ431" s="17">
        <v>0.33759052451638999</v>
      </c>
      <c r="BA431" s="17">
        <v>0.30017667456618202</v>
      </c>
      <c r="BB431" s="17"/>
      <c r="BC431" s="17">
        <v>0.321113685299936</v>
      </c>
      <c r="BD431" s="17">
        <v>0.30946047416810901</v>
      </c>
      <c r="BE431" s="17" t="s">
        <v>101</v>
      </c>
      <c r="BF431" s="17">
        <v>0.200491183670511</v>
      </c>
      <c r="BG431" s="17">
        <v>0.278769797952235</v>
      </c>
      <c r="BH431" s="17">
        <v>0.27644913836879498</v>
      </c>
      <c r="BI431" s="17">
        <v>0.108254861570395</v>
      </c>
      <c r="BJ431" s="17"/>
      <c r="BK431" s="17">
        <v>0.17088162888679401</v>
      </c>
      <c r="BL431" s="17">
        <v>0.28734402163283201</v>
      </c>
      <c r="BM431" s="17">
        <v>0.31432565062117102</v>
      </c>
      <c r="BN431" s="17">
        <v>0.329168973404809</v>
      </c>
      <c r="BO431" s="17">
        <v>0.35713304944295698</v>
      </c>
      <c r="BP431" s="17">
        <v>0.26961124891322502</v>
      </c>
      <c r="BQ431" s="17">
        <v>0.185142863257024</v>
      </c>
      <c r="BR431" s="17">
        <v>0.33428749195040502</v>
      </c>
      <c r="BS431" s="17"/>
      <c r="BT431" s="17">
        <v>0.26670758462914801</v>
      </c>
      <c r="BU431" s="17">
        <v>0.31183844625102802</v>
      </c>
      <c r="BV431" s="17">
        <v>0.31053427003936601</v>
      </c>
      <c r="BW431" s="17"/>
      <c r="BX431" s="17">
        <v>0.28870972289992802</v>
      </c>
      <c r="BY431" s="17">
        <v>0.306325878439004</v>
      </c>
      <c r="BZ431" s="17"/>
      <c r="CA431" s="17">
        <v>0.222698250667974</v>
      </c>
      <c r="CB431" s="17">
        <v>0.35968926871781898</v>
      </c>
      <c r="CC431" s="17">
        <v>0.32190131760768098</v>
      </c>
      <c r="CD431" s="17">
        <v>0.31472090309564998</v>
      </c>
      <c r="CE431" s="17">
        <v>0.26281205914696298</v>
      </c>
    </row>
    <row r="432" spans="2:83" x14ac:dyDescent="0.35">
      <c r="B432" t="s">
        <v>255</v>
      </c>
      <c r="C432" s="17">
        <v>0.23640635188702899</v>
      </c>
      <c r="D432" s="17">
        <v>0.24032683890207199</v>
      </c>
      <c r="E432" s="17">
        <v>0.231001581450619</v>
      </c>
      <c r="F432" s="17"/>
      <c r="G432" s="17">
        <v>0.268632908879535</v>
      </c>
      <c r="H432" s="17">
        <v>0.29043423510384703</v>
      </c>
      <c r="I432" s="17">
        <v>0.28890882845058102</v>
      </c>
      <c r="J432" s="17">
        <v>0.186979189123159</v>
      </c>
      <c r="K432" s="17">
        <v>0.10502873034995901</v>
      </c>
      <c r="L432" s="17">
        <v>0.186063633479811</v>
      </c>
      <c r="M432" s="17"/>
      <c r="N432" s="17">
        <v>0.35165777016947802</v>
      </c>
      <c r="O432" s="17">
        <v>0.249748815663735</v>
      </c>
      <c r="P432" s="17">
        <v>0.15970066375087499</v>
      </c>
      <c r="Q432" s="17">
        <v>0.17262915797364101</v>
      </c>
      <c r="R432" s="17">
        <v>0.15321114739473299</v>
      </c>
      <c r="S432" s="17">
        <v>0.244944083083078</v>
      </c>
      <c r="T432" s="17">
        <v>0.26933438996624998</v>
      </c>
      <c r="U432" s="17">
        <v>0.16079989293692901</v>
      </c>
      <c r="V432" s="17">
        <v>0.213730759773786</v>
      </c>
      <c r="W432" s="17">
        <v>0.202826696561096</v>
      </c>
      <c r="X432" s="17">
        <v>0.20158115828873699</v>
      </c>
      <c r="Y432" s="17">
        <v>0.21435389427062401</v>
      </c>
      <c r="Z432" s="17"/>
      <c r="AA432" s="17">
        <v>0.30541453839104599</v>
      </c>
      <c r="AB432" s="17">
        <v>0.171045656020749</v>
      </c>
      <c r="AC432" s="17">
        <v>0.23073676854370201</v>
      </c>
      <c r="AD432" s="17">
        <v>0.23068120044217599</v>
      </c>
      <c r="AE432" s="17"/>
      <c r="AF432" s="17">
        <v>0.358609595533951</v>
      </c>
      <c r="AG432" s="17">
        <v>0.18201568918213601</v>
      </c>
      <c r="AH432" s="17">
        <v>0.24696338289723699</v>
      </c>
      <c r="AI432" s="17">
        <v>0.13232048511378</v>
      </c>
      <c r="AJ432" s="17">
        <v>0.22636710056047499</v>
      </c>
      <c r="AK432" s="17">
        <v>0.268120935063624</v>
      </c>
      <c r="AL432" s="17"/>
      <c r="AM432" s="17">
        <v>0.22658732092762901</v>
      </c>
      <c r="AN432" s="17">
        <v>0.28574777161915599</v>
      </c>
      <c r="AO432" s="17">
        <v>0.202898127897362</v>
      </c>
      <c r="AP432" s="17">
        <v>0.21442965702855499</v>
      </c>
      <c r="AQ432" s="17">
        <v>0.16791359603001099</v>
      </c>
      <c r="AR432" s="17"/>
      <c r="AS432" s="17">
        <v>0.26039673884935399</v>
      </c>
      <c r="AT432" s="17">
        <v>0.24983022107614</v>
      </c>
      <c r="AU432" s="17">
        <v>0.21517096968860699</v>
      </c>
      <c r="AV432" s="17"/>
      <c r="AW432" s="17">
        <v>0.14518948508714299</v>
      </c>
      <c r="AX432" s="17">
        <v>0.19870780224426199</v>
      </c>
      <c r="AY432" s="17">
        <v>0.295291491134549</v>
      </c>
      <c r="AZ432" s="17">
        <v>0.31973679503790697</v>
      </c>
      <c r="BA432" s="17">
        <v>0.375198165985273</v>
      </c>
      <c r="BB432" s="17"/>
      <c r="BC432" s="17">
        <v>0.249800782148006</v>
      </c>
      <c r="BD432" s="17">
        <v>0.19784192734905301</v>
      </c>
      <c r="BE432" s="17" t="s">
        <v>101</v>
      </c>
      <c r="BF432" s="17">
        <v>0.33777584377679898</v>
      </c>
      <c r="BG432" s="17">
        <v>0.12633726971658699</v>
      </c>
      <c r="BH432" s="17">
        <v>0.26200520098777202</v>
      </c>
      <c r="BI432" s="17">
        <v>0.45814345509724902</v>
      </c>
      <c r="BJ432" s="17"/>
      <c r="BK432" s="17">
        <v>0.247242200658843</v>
      </c>
      <c r="BL432" s="17">
        <v>0.215535721121836</v>
      </c>
      <c r="BM432" s="17">
        <v>0.20101471454196501</v>
      </c>
      <c r="BN432" s="17">
        <v>0.216714101067318</v>
      </c>
      <c r="BO432" s="17">
        <v>0.195733153192715</v>
      </c>
      <c r="BP432" s="17">
        <v>0.278412187742684</v>
      </c>
      <c r="BQ432" s="17">
        <v>0.26545168187656298</v>
      </c>
      <c r="BR432" s="17">
        <v>0.38234892736655401</v>
      </c>
      <c r="BS432" s="17"/>
      <c r="BT432" s="17">
        <v>0.31479842274768299</v>
      </c>
      <c r="BU432" s="17">
        <v>0.14386405825420401</v>
      </c>
      <c r="BV432" s="17">
        <v>0.20021869443933599</v>
      </c>
      <c r="BW432" s="17"/>
      <c r="BX432" s="17">
        <v>0.27432001102681502</v>
      </c>
      <c r="BY432" s="17">
        <v>0.20185079484924101</v>
      </c>
      <c r="BZ432" s="17"/>
      <c r="CA432" s="17">
        <v>0.58044570449268895</v>
      </c>
      <c r="CB432" s="17">
        <v>0.291731606979728</v>
      </c>
      <c r="CC432" s="17">
        <v>0.16951061015263899</v>
      </c>
      <c r="CD432" s="17">
        <v>0.17192428876678301</v>
      </c>
      <c r="CE432" s="17">
        <v>0.18012738597022701</v>
      </c>
    </row>
    <row r="433" spans="2:83" x14ac:dyDescent="0.35">
      <c r="B433" t="s">
        <v>113</v>
      </c>
      <c r="C433" s="17">
        <v>3.1539852909428102E-2</v>
      </c>
      <c r="D433" s="17">
        <v>3.5230824486980797E-2</v>
      </c>
      <c r="E433" s="17">
        <v>2.77735299832285E-2</v>
      </c>
      <c r="F433" s="17"/>
      <c r="G433" s="17">
        <v>2.21555830544501E-2</v>
      </c>
      <c r="H433" s="17">
        <v>3.54911097553657E-2</v>
      </c>
      <c r="I433" s="17">
        <v>2.9357146238992601E-2</v>
      </c>
      <c r="J433" s="17">
        <v>4.59866643277504E-2</v>
      </c>
      <c r="K433" s="17">
        <v>2.16171341647887E-2</v>
      </c>
      <c r="L433" s="17">
        <v>3.0101459791422501E-2</v>
      </c>
      <c r="M433" s="17"/>
      <c r="N433" s="17">
        <v>2.38714243206175E-2</v>
      </c>
      <c r="O433" s="17">
        <v>3.8501145637651397E-2</v>
      </c>
      <c r="P433" s="17">
        <v>0</v>
      </c>
      <c r="Q433" s="17">
        <v>5.0818998668985697E-2</v>
      </c>
      <c r="R433" s="17">
        <v>3.2799998498258202E-2</v>
      </c>
      <c r="S433" s="17">
        <v>3.6460434599454597E-2</v>
      </c>
      <c r="T433" s="17">
        <v>1.36972255624124E-2</v>
      </c>
      <c r="U433" s="17">
        <v>2.71560419590023E-2</v>
      </c>
      <c r="V433" s="17">
        <v>2.7809295287353201E-2</v>
      </c>
      <c r="W433" s="17">
        <v>5.6197085782235E-2</v>
      </c>
      <c r="X433" s="17">
        <v>3.1058652812640499E-2</v>
      </c>
      <c r="Y433" s="17">
        <v>4.3111210199257899E-2</v>
      </c>
      <c r="Z433" s="17"/>
      <c r="AA433" s="17">
        <v>6.7568888627604498E-3</v>
      </c>
      <c r="AB433" s="17">
        <v>5.37881414642963E-2</v>
      </c>
      <c r="AC433" s="17">
        <v>1.6931503712919301E-2</v>
      </c>
      <c r="AD433" s="17">
        <v>5.1152108872921903E-2</v>
      </c>
      <c r="AE433" s="17"/>
      <c r="AF433" s="17">
        <v>2.65456465466101E-2</v>
      </c>
      <c r="AG433" s="17">
        <v>4.5215988819274099E-2</v>
      </c>
      <c r="AH433" s="17">
        <v>2.4607937695579299E-2</v>
      </c>
      <c r="AI433" s="17">
        <v>6.8986369670498903E-3</v>
      </c>
      <c r="AJ433" s="17">
        <v>6.8562677169434996E-2</v>
      </c>
      <c r="AK433" s="17">
        <v>0</v>
      </c>
      <c r="AL433" s="17"/>
      <c r="AM433" s="17">
        <v>4.4236705880404202E-2</v>
      </c>
      <c r="AN433" s="17">
        <v>2.7328101242226101E-2</v>
      </c>
      <c r="AO433" s="17">
        <v>4.4617076314313497E-2</v>
      </c>
      <c r="AP433" s="17">
        <v>0</v>
      </c>
      <c r="AQ433" s="17">
        <v>2.3810444405422401E-2</v>
      </c>
      <c r="AR433" s="17"/>
      <c r="AS433" s="17">
        <v>2.5646012565400899E-2</v>
      </c>
      <c r="AT433" s="17">
        <v>2.2000656540385001E-2</v>
      </c>
      <c r="AU433" s="17">
        <v>4.0054282755527103E-2</v>
      </c>
      <c r="AV433" s="17"/>
      <c r="AW433" s="17">
        <v>2.8445634230307201E-2</v>
      </c>
      <c r="AX433" s="17">
        <v>5.2046063649511497E-2</v>
      </c>
      <c r="AY433" s="17">
        <v>2.17964181242928E-2</v>
      </c>
      <c r="AZ433" s="17">
        <v>1.97102694954602E-2</v>
      </c>
      <c r="BA433" s="17">
        <v>0</v>
      </c>
      <c r="BB433" s="17"/>
      <c r="BC433" s="17">
        <v>8.8121281361411303E-3</v>
      </c>
      <c r="BD433" s="17">
        <v>4.9040070387300801E-2</v>
      </c>
      <c r="BE433" s="17" t="s">
        <v>101</v>
      </c>
      <c r="BF433" s="17">
        <v>1.8702167819288001E-2</v>
      </c>
      <c r="BG433" s="17">
        <v>1.8833189505538601E-2</v>
      </c>
      <c r="BH433" s="17">
        <v>2.4760303460439299E-2</v>
      </c>
      <c r="BI433" s="17">
        <v>0.14096284685855601</v>
      </c>
      <c r="BJ433" s="17"/>
      <c r="BK433" s="17">
        <v>0</v>
      </c>
      <c r="BL433" s="17">
        <v>4.4985757929163497E-2</v>
      </c>
      <c r="BM433" s="17">
        <v>3.0480703054877899E-2</v>
      </c>
      <c r="BN433" s="17">
        <v>2.5947663209114898E-2</v>
      </c>
      <c r="BO433" s="17">
        <v>1.0834182176968601E-2</v>
      </c>
      <c r="BP433" s="17">
        <v>5.2803584795801897E-2</v>
      </c>
      <c r="BQ433" s="17">
        <v>3.5484122644791803E-2</v>
      </c>
      <c r="BR433" s="17">
        <v>1.7360719705187599E-2</v>
      </c>
      <c r="BS433" s="17"/>
      <c r="BT433" s="17">
        <v>2.5655610284556599E-2</v>
      </c>
      <c r="BU433" s="17">
        <v>2.0201067862014799E-2</v>
      </c>
      <c r="BV433" s="17">
        <v>3.9625081208220399E-2</v>
      </c>
      <c r="BW433" s="17"/>
      <c r="BX433" s="17">
        <v>7.6098451930331299E-3</v>
      </c>
      <c r="BY433" s="17">
        <v>3.9102253157026298E-2</v>
      </c>
      <c r="BZ433" s="17"/>
      <c r="CA433" s="17">
        <v>0</v>
      </c>
      <c r="CB433" s="17">
        <v>1.83094460642458E-2</v>
      </c>
      <c r="CC433" s="17">
        <v>4.1117034097442703E-2</v>
      </c>
      <c r="CD433" s="17">
        <v>2.06261493656083E-2</v>
      </c>
      <c r="CE433" s="17">
        <v>3.5864673931250798E-2</v>
      </c>
    </row>
    <row r="434" spans="2:83" x14ac:dyDescent="0.35">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c r="CA434" s="17"/>
      <c r="CB434" s="17"/>
      <c r="CC434" s="17"/>
      <c r="CD434" s="17"/>
      <c r="CE434" s="17"/>
    </row>
    <row r="435" spans="2:83" x14ac:dyDescent="0.35">
      <c r="B435" s="6" t="s">
        <v>258</v>
      </c>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c r="CA435" s="17"/>
      <c r="CB435" s="17"/>
      <c r="CC435" s="17"/>
      <c r="CD435" s="17"/>
      <c r="CE435" s="17"/>
    </row>
    <row r="436" spans="2:83" x14ac:dyDescent="0.35">
      <c r="B436" s="34" t="s">
        <v>350</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c r="CA436" s="17"/>
      <c r="CB436" s="17"/>
      <c r="CC436" s="17"/>
      <c r="CD436" s="17"/>
      <c r="CE436" s="17"/>
    </row>
    <row r="437" spans="2:83" x14ac:dyDescent="0.35">
      <c r="B437" t="s">
        <v>251</v>
      </c>
      <c r="C437" s="17">
        <v>0.80318529814607997</v>
      </c>
      <c r="D437" s="17">
        <v>0.82003263823510097</v>
      </c>
      <c r="E437" s="17">
        <v>0.78764001329609301</v>
      </c>
      <c r="F437" s="17"/>
      <c r="G437" s="17" t="s">
        <v>101</v>
      </c>
      <c r="H437" s="17" t="s">
        <v>101</v>
      </c>
      <c r="I437" s="17" t="s">
        <v>101</v>
      </c>
      <c r="J437" s="17">
        <v>0.24222985285012699</v>
      </c>
      <c r="K437" s="17">
        <v>0.65394055945752605</v>
      </c>
      <c r="L437" s="17">
        <v>0.83285183347942904</v>
      </c>
      <c r="M437" s="17"/>
      <c r="N437" s="17">
        <v>0.84041412410330296</v>
      </c>
      <c r="O437" s="17">
        <v>0.89170188094080605</v>
      </c>
      <c r="P437" s="17">
        <v>0.75821665180944897</v>
      </c>
      <c r="Q437" s="17">
        <v>0.80983876343108296</v>
      </c>
      <c r="R437" s="17">
        <v>0.85635274390662097</v>
      </c>
      <c r="S437" s="17">
        <v>0.73208751390595705</v>
      </c>
      <c r="T437" s="17">
        <v>0.801702568054659</v>
      </c>
      <c r="U437" s="17">
        <v>0.69213555687962203</v>
      </c>
      <c r="V437" s="17">
        <v>0.73214926310227701</v>
      </c>
      <c r="W437" s="17">
        <v>0.80327155804517203</v>
      </c>
      <c r="X437" s="17">
        <v>0.90547541571833801</v>
      </c>
      <c r="Y437" s="17">
        <v>0.799555339674486</v>
      </c>
      <c r="Z437" s="17"/>
      <c r="AA437" s="17">
        <v>0.85213941091179302</v>
      </c>
      <c r="AB437" s="17">
        <v>0.74260584246691397</v>
      </c>
      <c r="AC437" s="17">
        <v>0.76345545141719495</v>
      </c>
      <c r="AD437" s="17">
        <v>0.84311210449156804</v>
      </c>
      <c r="AE437" s="17"/>
      <c r="AF437" s="17">
        <v>0.79545127785416403</v>
      </c>
      <c r="AG437" s="17">
        <v>0.84656585956768804</v>
      </c>
      <c r="AH437" s="17">
        <v>0.74020511182429805</v>
      </c>
      <c r="AI437" s="17">
        <v>0.80093021040189905</v>
      </c>
      <c r="AJ437" s="17">
        <v>0.799242415256052</v>
      </c>
      <c r="AK437" s="17">
        <v>0.71497189277158002</v>
      </c>
      <c r="AL437" s="17"/>
      <c r="AM437" s="17">
        <v>0.820150020062272</v>
      </c>
      <c r="AN437" s="17">
        <v>0.80283237565405996</v>
      </c>
      <c r="AO437" s="17">
        <v>0.72654374620088802</v>
      </c>
      <c r="AP437" s="17">
        <v>0.90022992573204996</v>
      </c>
      <c r="AQ437" s="17">
        <v>0.82269340212320496</v>
      </c>
      <c r="AR437" s="17"/>
      <c r="AS437" s="17">
        <v>0.84871704194005104</v>
      </c>
      <c r="AT437" s="17">
        <v>0.80555608560057101</v>
      </c>
      <c r="AU437" s="17">
        <v>0.67656121954398796</v>
      </c>
      <c r="AV437" s="17"/>
      <c r="AW437" s="17">
        <v>0.77377203811932804</v>
      </c>
      <c r="AX437" s="17">
        <v>0.79695144380194705</v>
      </c>
      <c r="AY437" s="17">
        <v>0.83636871054377604</v>
      </c>
      <c r="AZ437" s="17">
        <v>0.74697170698097204</v>
      </c>
      <c r="BA437" s="17">
        <v>1</v>
      </c>
      <c r="BB437" s="17"/>
      <c r="BC437" s="17">
        <v>0.81724482889192496</v>
      </c>
      <c r="BD437" s="17">
        <v>0.63446411470097097</v>
      </c>
      <c r="BE437" s="17" t="s">
        <v>101</v>
      </c>
      <c r="BF437" s="17">
        <v>0.67589622652759396</v>
      </c>
      <c r="BG437" s="17">
        <v>0.61223997046855705</v>
      </c>
      <c r="BH437" s="17">
        <v>0.89795016322443</v>
      </c>
      <c r="BI437" s="17">
        <v>1</v>
      </c>
      <c r="BJ437" s="17"/>
      <c r="BK437" s="17">
        <v>0.75277992464016696</v>
      </c>
      <c r="BL437" s="17">
        <v>0.82278330475129702</v>
      </c>
      <c r="BM437" s="17">
        <v>0.74820196479430701</v>
      </c>
      <c r="BN437" s="17">
        <v>0.82934998859019604</v>
      </c>
      <c r="BO437" s="17">
        <v>0.83402189415156402</v>
      </c>
      <c r="BP437" s="17">
        <v>0.85607522557857796</v>
      </c>
      <c r="BQ437" s="17">
        <v>1</v>
      </c>
      <c r="BR437" s="17">
        <v>0.71301986861978295</v>
      </c>
      <c r="BS437" s="17"/>
      <c r="BT437" s="17">
        <v>0.49734488271384902</v>
      </c>
      <c r="BU437" s="17">
        <v>0.81822389805540297</v>
      </c>
      <c r="BV437" s="17">
        <v>0.80245552052754499</v>
      </c>
      <c r="BW437" s="17"/>
      <c r="BX437" s="17">
        <v>0.79726399879533005</v>
      </c>
      <c r="BY437" s="17">
        <v>0.68001545109804296</v>
      </c>
      <c r="BZ437" s="17"/>
      <c r="CA437" s="17" t="s">
        <v>101</v>
      </c>
      <c r="CB437" s="17" t="s">
        <v>101</v>
      </c>
      <c r="CC437" s="17" t="s">
        <v>101</v>
      </c>
      <c r="CD437" s="17" t="s">
        <v>101</v>
      </c>
      <c r="CE437" s="17" t="s">
        <v>101</v>
      </c>
    </row>
    <row r="438" spans="2:83" x14ac:dyDescent="0.35">
      <c r="B438" t="s">
        <v>252</v>
      </c>
      <c r="C438" s="17">
        <v>9.8648864295261901E-2</v>
      </c>
      <c r="D438" s="17">
        <v>9.0193772894458707E-2</v>
      </c>
      <c r="E438" s="17">
        <v>0.106450499661062</v>
      </c>
      <c r="F438" s="17"/>
      <c r="G438" s="17" t="s">
        <v>101</v>
      </c>
      <c r="H438" s="17" t="s">
        <v>101</v>
      </c>
      <c r="I438" s="17" t="s">
        <v>101</v>
      </c>
      <c r="J438" s="17">
        <v>0.392102117782612</v>
      </c>
      <c r="K438" s="17">
        <v>0.15411044601614099</v>
      </c>
      <c r="L438" s="17">
        <v>8.6517243329457205E-2</v>
      </c>
      <c r="M438" s="17"/>
      <c r="N438" s="17">
        <v>0.119874194072647</v>
      </c>
      <c r="O438" s="17">
        <v>4.2122539125977E-2</v>
      </c>
      <c r="P438" s="17">
        <v>6.9768997609210806E-2</v>
      </c>
      <c r="Q438" s="17">
        <v>0.155369310847919</v>
      </c>
      <c r="R438" s="17">
        <v>4.8720935506409997E-2</v>
      </c>
      <c r="S438" s="17">
        <v>8.5909986644323699E-2</v>
      </c>
      <c r="T438" s="17">
        <v>0.103266046392092</v>
      </c>
      <c r="U438" s="17">
        <v>0.101140797513449</v>
      </c>
      <c r="V438" s="17">
        <v>0.17726920750441399</v>
      </c>
      <c r="W438" s="17">
        <v>7.2178393171291905E-2</v>
      </c>
      <c r="X438" s="17">
        <v>9.45245842816618E-2</v>
      </c>
      <c r="Y438" s="17">
        <v>0.200444660325514</v>
      </c>
      <c r="Z438" s="17"/>
      <c r="AA438" s="17">
        <v>7.6904516557342095E-2</v>
      </c>
      <c r="AB438" s="17">
        <v>0.15028470013505499</v>
      </c>
      <c r="AC438" s="17">
        <v>8.8568886902508998E-2</v>
      </c>
      <c r="AD438" s="17">
        <v>7.9985311383533694E-2</v>
      </c>
      <c r="AE438" s="17"/>
      <c r="AF438" s="17">
        <v>8.4229675573338103E-2</v>
      </c>
      <c r="AG438" s="17">
        <v>8.1139474418358407E-2</v>
      </c>
      <c r="AH438" s="17">
        <v>0.16302289029995201</v>
      </c>
      <c r="AI438" s="17">
        <v>0.10002938745121399</v>
      </c>
      <c r="AJ438" s="17">
        <v>6.7276042213229206E-2</v>
      </c>
      <c r="AK438" s="17">
        <v>0.17988239902766701</v>
      </c>
      <c r="AL438" s="17"/>
      <c r="AM438" s="17">
        <v>8.7956424692359106E-2</v>
      </c>
      <c r="AN438" s="17">
        <v>0.118867833637673</v>
      </c>
      <c r="AO438" s="17">
        <v>0.139475740615355</v>
      </c>
      <c r="AP438" s="17">
        <v>0</v>
      </c>
      <c r="AQ438" s="17">
        <v>7.4777069579367098E-2</v>
      </c>
      <c r="AR438" s="17"/>
      <c r="AS438" s="17">
        <v>5.5909551748356698E-2</v>
      </c>
      <c r="AT438" s="17">
        <v>0.123152031376718</v>
      </c>
      <c r="AU438" s="17">
        <v>0.16352607900963301</v>
      </c>
      <c r="AV438" s="17"/>
      <c r="AW438" s="17">
        <v>0.117164595308982</v>
      </c>
      <c r="AX438" s="17">
        <v>9.4380099679205798E-2</v>
      </c>
      <c r="AY438" s="17">
        <v>7.2159951495581603E-2</v>
      </c>
      <c r="AZ438" s="17">
        <v>0.136870013720819</v>
      </c>
      <c r="BA438" s="17">
        <v>0</v>
      </c>
      <c r="BB438" s="17"/>
      <c r="BC438" s="17">
        <v>9.5863296048790306E-2</v>
      </c>
      <c r="BD438" s="17">
        <v>0.14173738526749999</v>
      </c>
      <c r="BE438" s="17" t="s">
        <v>101</v>
      </c>
      <c r="BF438" s="17">
        <v>0</v>
      </c>
      <c r="BG438" s="17">
        <v>0.28186546103513199</v>
      </c>
      <c r="BH438" s="17">
        <v>5.2549387099365699E-2</v>
      </c>
      <c r="BI438" s="17">
        <v>0</v>
      </c>
      <c r="BJ438" s="17"/>
      <c r="BK438" s="17">
        <v>0.20323441021577801</v>
      </c>
      <c r="BL438" s="17">
        <v>8.2152401338974099E-2</v>
      </c>
      <c r="BM438" s="17">
        <v>0.120772040339307</v>
      </c>
      <c r="BN438" s="17">
        <v>0.1090652780377</v>
      </c>
      <c r="BO438" s="17">
        <v>3.2817663952392703E-2</v>
      </c>
      <c r="BP438" s="17">
        <v>8.5846419353251893E-2</v>
      </c>
      <c r="BQ438" s="17">
        <v>0</v>
      </c>
      <c r="BR438" s="17">
        <v>0</v>
      </c>
      <c r="BS438" s="17"/>
      <c r="BT438" s="17">
        <v>0.27931302346626402</v>
      </c>
      <c r="BU438" s="17">
        <v>9.2841122564561604E-2</v>
      </c>
      <c r="BV438" s="17">
        <v>8.9939518809040803E-2</v>
      </c>
      <c r="BW438" s="17"/>
      <c r="BX438" s="17">
        <v>0</v>
      </c>
      <c r="BY438" s="17">
        <v>0.16945645872638301</v>
      </c>
      <c r="BZ438" s="17"/>
      <c r="CA438" s="17" t="s">
        <v>101</v>
      </c>
      <c r="CB438" s="17" t="s">
        <v>101</v>
      </c>
      <c r="CC438" s="17" t="s">
        <v>101</v>
      </c>
      <c r="CD438" s="17" t="s">
        <v>101</v>
      </c>
      <c r="CE438" s="17" t="s">
        <v>101</v>
      </c>
    </row>
    <row r="439" spans="2:83" x14ac:dyDescent="0.35">
      <c r="B439" t="s">
        <v>253</v>
      </c>
      <c r="C439" s="17">
        <v>4.1415781300460398E-2</v>
      </c>
      <c r="D439" s="17">
        <v>3.8918352063756601E-2</v>
      </c>
      <c r="E439" s="17">
        <v>4.3720195449643902E-2</v>
      </c>
      <c r="F439" s="17"/>
      <c r="G439" s="17" t="s">
        <v>101</v>
      </c>
      <c r="H439" s="17" t="s">
        <v>101</v>
      </c>
      <c r="I439" s="17" t="s">
        <v>101</v>
      </c>
      <c r="J439" s="17">
        <v>0</v>
      </c>
      <c r="K439" s="17">
        <v>0.114379522799645</v>
      </c>
      <c r="L439" s="17">
        <v>3.1023851363764399E-2</v>
      </c>
      <c r="M439" s="17"/>
      <c r="N439" s="17">
        <v>0</v>
      </c>
      <c r="O439" s="17">
        <v>4.8021742337009503E-2</v>
      </c>
      <c r="P439" s="17">
        <v>4.6073992313062702E-2</v>
      </c>
      <c r="Q439" s="17">
        <v>3.4791925720997999E-2</v>
      </c>
      <c r="R439" s="17">
        <v>2.5450297244622999E-2</v>
      </c>
      <c r="S439" s="17">
        <v>5.54455986698838E-2</v>
      </c>
      <c r="T439" s="17">
        <v>3.4157996267158701E-2</v>
      </c>
      <c r="U439" s="17">
        <v>4.4081862121088299E-2</v>
      </c>
      <c r="V439" s="17">
        <v>7.6028813679983306E-2</v>
      </c>
      <c r="W439" s="17">
        <v>5.60616369689418E-2</v>
      </c>
      <c r="X439" s="17">
        <v>0</v>
      </c>
      <c r="Y439" s="17">
        <v>0</v>
      </c>
      <c r="Z439" s="17"/>
      <c r="AA439" s="17">
        <v>2.6132032656919501E-2</v>
      </c>
      <c r="AB439" s="17">
        <v>3.9225017650796799E-2</v>
      </c>
      <c r="AC439" s="17">
        <v>9.0638129291399194E-2</v>
      </c>
      <c r="AD439" s="17">
        <v>2.3984156791244101E-2</v>
      </c>
      <c r="AE439" s="17"/>
      <c r="AF439" s="17">
        <v>0</v>
      </c>
      <c r="AG439" s="17">
        <v>2.63995117349612E-2</v>
      </c>
      <c r="AH439" s="17">
        <v>8.0547123999718195E-2</v>
      </c>
      <c r="AI439" s="17">
        <v>6.1346147936601501E-2</v>
      </c>
      <c r="AJ439" s="17">
        <v>4.2353826727117898E-2</v>
      </c>
      <c r="AK439" s="17">
        <v>0</v>
      </c>
      <c r="AL439" s="17"/>
      <c r="AM439" s="17">
        <v>4.6026242503677303E-2</v>
      </c>
      <c r="AN439" s="17">
        <v>1.3981562577458299E-2</v>
      </c>
      <c r="AO439" s="17">
        <v>6.3750481345640098E-2</v>
      </c>
      <c r="AP439" s="17">
        <v>0</v>
      </c>
      <c r="AQ439" s="17">
        <v>0</v>
      </c>
      <c r="AR439" s="17"/>
      <c r="AS439" s="17">
        <v>4.2519727118609803E-2</v>
      </c>
      <c r="AT439" s="17">
        <v>2.3017987152451999E-2</v>
      </c>
      <c r="AU439" s="17">
        <v>0</v>
      </c>
      <c r="AV439" s="17"/>
      <c r="AW439" s="17">
        <v>3.3800801488057503E-2</v>
      </c>
      <c r="AX439" s="17">
        <v>6.2939499632714793E-2</v>
      </c>
      <c r="AY439" s="17">
        <v>3.8004441908793499E-2</v>
      </c>
      <c r="AZ439" s="17">
        <v>4.2636996559951103E-2</v>
      </c>
      <c r="BA439" s="17">
        <v>0</v>
      </c>
      <c r="BB439" s="17"/>
      <c r="BC439" s="17">
        <v>3.4777031742139003E-2</v>
      </c>
      <c r="BD439" s="17">
        <v>7.1097122321449296E-2</v>
      </c>
      <c r="BE439" s="17" t="s">
        <v>101</v>
      </c>
      <c r="BF439" s="17">
        <v>0.21339643632678401</v>
      </c>
      <c r="BG439" s="17">
        <v>0</v>
      </c>
      <c r="BH439" s="17">
        <v>4.9500449676204102E-2</v>
      </c>
      <c r="BI439" s="17">
        <v>0</v>
      </c>
      <c r="BJ439" s="17"/>
      <c r="BK439" s="17">
        <v>0</v>
      </c>
      <c r="BL439" s="17">
        <v>2.6481505714997199E-2</v>
      </c>
      <c r="BM439" s="17">
        <v>7.9635527882997603E-2</v>
      </c>
      <c r="BN439" s="17">
        <v>1.55237245739882E-2</v>
      </c>
      <c r="BO439" s="17">
        <v>6.9906282640848805E-2</v>
      </c>
      <c r="BP439" s="17">
        <v>0</v>
      </c>
      <c r="BQ439" s="17">
        <v>0</v>
      </c>
      <c r="BR439" s="17">
        <v>0.185417626330909</v>
      </c>
      <c r="BS439" s="17"/>
      <c r="BT439" s="17">
        <v>8.7524917789194495E-2</v>
      </c>
      <c r="BU439" s="17">
        <v>3.8979975189483998E-2</v>
      </c>
      <c r="BV439" s="17">
        <v>4.2133689437297298E-2</v>
      </c>
      <c r="BW439" s="17"/>
      <c r="BX439" s="17">
        <v>8.3624228458718197E-2</v>
      </c>
      <c r="BY439" s="17">
        <v>5.7322894447728097E-2</v>
      </c>
      <c r="BZ439" s="17"/>
      <c r="CA439" s="17" t="s">
        <v>101</v>
      </c>
      <c r="CB439" s="17" t="s">
        <v>101</v>
      </c>
      <c r="CC439" s="17" t="s">
        <v>101</v>
      </c>
      <c r="CD439" s="17" t="s">
        <v>101</v>
      </c>
      <c r="CE439" s="17" t="s">
        <v>101</v>
      </c>
    </row>
    <row r="440" spans="2:83" x14ac:dyDescent="0.35">
      <c r="B440" t="s">
        <v>254</v>
      </c>
      <c r="C440" s="17">
        <v>1.6846071631493799E-2</v>
      </c>
      <c r="D440" s="17">
        <v>1.3548173061237199E-2</v>
      </c>
      <c r="E440" s="17">
        <v>1.98890904350623E-2</v>
      </c>
      <c r="F440" s="17"/>
      <c r="G440" s="17" t="s">
        <v>101</v>
      </c>
      <c r="H440" s="17" t="s">
        <v>101</v>
      </c>
      <c r="I440" s="17" t="s">
        <v>101</v>
      </c>
      <c r="J440" s="17">
        <v>0</v>
      </c>
      <c r="K440" s="17">
        <v>1.7578366696297799E-2</v>
      </c>
      <c r="L440" s="17">
        <v>1.6955789029962101E-2</v>
      </c>
      <c r="M440" s="17"/>
      <c r="N440" s="17">
        <v>3.9711681824050299E-2</v>
      </c>
      <c r="O440" s="17">
        <v>1.8153837596207902E-2</v>
      </c>
      <c r="P440" s="17">
        <v>4.1381933769648098E-2</v>
      </c>
      <c r="Q440" s="17">
        <v>0</v>
      </c>
      <c r="R440" s="17">
        <v>1.8430210854972099E-2</v>
      </c>
      <c r="S440" s="17">
        <v>0</v>
      </c>
      <c r="T440" s="17">
        <v>2.56114522511958E-2</v>
      </c>
      <c r="U440" s="17">
        <v>3.5922524836945503E-2</v>
      </c>
      <c r="V440" s="17">
        <v>1.4552715713326701E-2</v>
      </c>
      <c r="W440" s="17">
        <v>0</v>
      </c>
      <c r="X440" s="17">
        <v>0</v>
      </c>
      <c r="Y440" s="17">
        <v>0</v>
      </c>
      <c r="Z440" s="17"/>
      <c r="AA440" s="17">
        <v>5.6507029378895304E-3</v>
      </c>
      <c r="AB440" s="17">
        <v>2.0302824518388999E-2</v>
      </c>
      <c r="AC440" s="17">
        <v>1.4600622902871899E-2</v>
      </c>
      <c r="AD440" s="17">
        <v>2.8153572839191399E-2</v>
      </c>
      <c r="AE440" s="17"/>
      <c r="AF440" s="17">
        <v>7.9286704276080602E-2</v>
      </c>
      <c r="AG440" s="17">
        <v>2.0594054379355999E-2</v>
      </c>
      <c r="AH440" s="17">
        <v>0</v>
      </c>
      <c r="AI440" s="17">
        <v>8.0897016908937393E-3</v>
      </c>
      <c r="AJ440" s="17">
        <v>1.05581329733369E-2</v>
      </c>
      <c r="AK440" s="17">
        <v>2.8517687092554301E-2</v>
      </c>
      <c r="AL440" s="17"/>
      <c r="AM440" s="17">
        <v>1.69341864069649E-2</v>
      </c>
      <c r="AN440" s="17">
        <v>2.5717303154875699E-2</v>
      </c>
      <c r="AO440" s="17">
        <v>1.73068954253662E-2</v>
      </c>
      <c r="AP440" s="17">
        <v>0</v>
      </c>
      <c r="AQ440" s="17">
        <v>0</v>
      </c>
      <c r="AR440" s="17"/>
      <c r="AS440" s="17">
        <v>1.7869016196942901E-2</v>
      </c>
      <c r="AT440" s="17">
        <v>8.1174169540666006E-3</v>
      </c>
      <c r="AU440" s="17">
        <v>3.9407534478977498E-2</v>
      </c>
      <c r="AV440" s="17"/>
      <c r="AW440" s="17">
        <v>2.78413633763623E-2</v>
      </c>
      <c r="AX440" s="17">
        <v>1.46014422983452E-2</v>
      </c>
      <c r="AY440" s="17">
        <v>0</v>
      </c>
      <c r="AZ440" s="17">
        <v>3.08077473682094E-2</v>
      </c>
      <c r="BA440" s="17">
        <v>0</v>
      </c>
      <c r="BB440" s="17"/>
      <c r="BC440" s="17">
        <v>1.5937751189551999E-2</v>
      </c>
      <c r="BD440" s="17">
        <v>5.1371868560349802E-2</v>
      </c>
      <c r="BE440" s="17" t="s">
        <v>101</v>
      </c>
      <c r="BF440" s="17">
        <v>5.24367097783364E-2</v>
      </c>
      <c r="BG440" s="17">
        <v>0</v>
      </c>
      <c r="BH440" s="17">
        <v>0</v>
      </c>
      <c r="BI440" s="17">
        <v>0</v>
      </c>
      <c r="BJ440" s="17"/>
      <c r="BK440" s="17">
        <v>4.3985665144055303E-2</v>
      </c>
      <c r="BL440" s="17">
        <v>2.1567574796709298E-2</v>
      </c>
      <c r="BM440" s="17">
        <v>0</v>
      </c>
      <c r="BN440" s="17">
        <v>3.1292422567490798E-2</v>
      </c>
      <c r="BO440" s="17">
        <v>0</v>
      </c>
      <c r="BP440" s="17">
        <v>0</v>
      </c>
      <c r="BQ440" s="17">
        <v>0</v>
      </c>
      <c r="BR440" s="17">
        <v>0.101562505049308</v>
      </c>
      <c r="BS440" s="17"/>
      <c r="BT440" s="17">
        <v>8.2278279831673906E-2</v>
      </c>
      <c r="BU440" s="17">
        <v>1.3446036017186301E-2</v>
      </c>
      <c r="BV440" s="17">
        <v>1.72838690188576E-2</v>
      </c>
      <c r="BW440" s="17"/>
      <c r="BX440" s="17">
        <v>6.3621273649086596E-2</v>
      </c>
      <c r="BY440" s="17">
        <v>1.5600952755764E-2</v>
      </c>
      <c r="BZ440" s="17"/>
      <c r="CA440" s="17" t="s">
        <v>101</v>
      </c>
      <c r="CB440" s="17" t="s">
        <v>101</v>
      </c>
      <c r="CC440" s="17" t="s">
        <v>101</v>
      </c>
      <c r="CD440" s="17" t="s">
        <v>101</v>
      </c>
      <c r="CE440" s="17" t="s">
        <v>101</v>
      </c>
    </row>
    <row r="441" spans="2:83" x14ac:dyDescent="0.35">
      <c r="B441" t="s">
        <v>255</v>
      </c>
      <c r="C441" s="17">
        <v>2.80200091171619E-2</v>
      </c>
      <c r="D441" s="17">
        <v>3.3270735043177797E-2</v>
      </c>
      <c r="E441" s="17">
        <v>2.3175088212269501E-2</v>
      </c>
      <c r="F441" s="17"/>
      <c r="G441" s="17" t="s">
        <v>101</v>
      </c>
      <c r="H441" s="17" t="s">
        <v>101</v>
      </c>
      <c r="I441" s="17" t="s">
        <v>101</v>
      </c>
      <c r="J441" s="17">
        <v>0.365668029367261</v>
      </c>
      <c r="K441" s="17">
        <v>4.2444372876689701E-2</v>
      </c>
      <c r="L441" s="17">
        <v>2.1460903415221999E-2</v>
      </c>
      <c r="M441" s="17"/>
      <c r="N441" s="17">
        <v>0</v>
      </c>
      <c r="O441" s="17">
        <v>0</v>
      </c>
      <c r="P441" s="17">
        <v>6.48483954400009E-2</v>
      </c>
      <c r="Q441" s="17">
        <v>0</v>
      </c>
      <c r="R441" s="17">
        <v>5.10458124873737E-2</v>
      </c>
      <c r="S441" s="17">
        <v>4.0271250597137299E-2</v>
      </c>
      <c r="T441" s="17">
        <v>3.5261937034894102E-2</v>
      </c>
      <c r="U441" s="17">
        <v>0.12671925864889599</v>
      </c>
      <c r="V441" s="17">
        <v>0</v>
      </c>
      <c r="W441" s="17">
        <v>3.45021323781428E-2</v>
      </c>
      <c r="X441" s="17">
        <v>0</v>
      </c>
      <c r="Y441" s="17">
        <v>0</v>
      </c>
      <c r="Z441" s="17"/>
      <c r="AA441" s="17">
        <v>2.1028665200342099E-2</v>
      </c>
      <c r="AB441" s="17">
        <v>3.9033645329406501E-2</v>
      </c>
      <c r="AC441" s="17">
        <v>4.27369094860248E-2</v>
      </c>
      <c r="AD441" s="17">
        <v>1.61937659637513E-2</v>
      </c>
      <c r="AE441" s="17"/>
      <c r="AF441" s="17">
        <v>0</v>
      </c>
      <c r="AG441" s="17">
        <v>1.6367342193999102E-2</v>
      </c>
      <c r="AH441" s="17">
        <v>1.6224873876032001E-2</v>
      </c>
      <c r="AI441" s="17">
        <v>9.6336941924876004E-3</v>
      </c>
      <c r="AJ441" s="17">
        <v>7.0739920372534806E-2</v>
      </c>
      <c r="AK441" s="17">
        <v>7.6628021108198496E-2</v>
      </c>
      <c r="AL441" s="17"/>
      <c r="AM441" s="17">
        <v>2.14598073669666E-2</v>
      </c>
      <c r="AN441" s="17">
        <v>3.8600924975933003E-2</v>
      </c>
      <c r="AO441" s="17">
        <v>2.7599641332330501E-2</v>
      </c>
      <c r="AP441" s="17">
        <v>0</v>
      </c>
      <c r="AQ441" s="17">
        <v>0.10252952829742799</v>
      </c>
      <c r="AR441" s="17"/>
      <c r="AS441" s="17">
        <v>1.7322523616207699E-2</v>
      </c>
      <c r="AT441" s="17">
        <v>4.0156478916191798E-2</v>
      </c>
      <c r="AU441" s="17">
        <v>6.2843958473171105E-2</v>
      </c>
      <c r="AV441" s="17"/>
      <c r="AW441" s="17">
        <v>4.0379935828527898E-2</v>
      </c>
      <c r="AX441" s="17">
        <v>2.2657447363895199E-2</v>
      </c>
      <c r="AY441" s="17">
        <v>3.9362537507609298E-2</v>
      </c>
      <c r="AZ441" s="17">
        <v>0</v>
      </c>
      <c r="BA441" s="17">
        <v>0</v>
      </c>
      <c r="BB441" s="17"/>
      <c r="BC441" s="17">
        <v>2.4801336747920899E-2</v>
      </c>
      <c r="BD441" s="17">
        <v>0.10132950914973</v>
      </c>
      <c r="BE441" s="17" t="s">
        <v>101</v>
      </c>
      <c r="BF441" s="17">
        <v>5.8270627367285201E-2</v>
      </c>
      <c r="BG441" s="17">
        <v>4.7963519070337003E-2</v>
      </c>
      <c r="BH441" s="17">
        <v>0</v>
      </c>
      <c r="BI441" s="17">
        <v>0</v>
      </c>
      <c r="BJ441" s="17"/>
      <c r="BK441" s="17">
        <v>0</v>
      </c>
      <c r="BL441" s="17">
        <v>4.7015213398022802E-2</v>
      </c>
      <c r="BM441" s="17">
        <v>3.1603410894880703E-2</v>
      </c>
      <c r="BN441" s="17">
        <v>1.47685862306247E-2</v>
      </c>
      <c r="BO441" s="17">
        <v>6.3254159255194897E-2</v>
      </c>
      <c r="BP441" s="17">
        <v>0</v>
      </c>
      <c r="BQ441" s="17">
        <v>0</v>
      </c>
      <c r="BR441" s="17">
        <v>0</v>
      </c>
      <c r="BS441" s="17"/>
      <c r="BT441" s="17">
        <v>0</v>
      </c>
      <c r="BU441" s="17">
        <v>2.2612992051677199E-2</v>
      </c>
      <c r="BV441" s="17">
        <v>4.8187402207258999E-2</v>
      </c>
      <c r="BW441" s="17"/>
      <c r="BX441" s="17">
        <v>5.5490499096865001E-2</v>
      </c>
      <c r="BY441" s="17">
        <v>6.02502228182311E-2</v>
      </c>
      <c r="BZ441" s="17"/>
      <c r="CA441" s="17" t="s">
        <v>101</v>
      </c>
      <c r="CB441" s="17" t="s">
        <v>101</v>
      </c>
      <c r="CC441" s="17" t="s">
        <v>101</v>
      </c>
      <c r="CD441" s="17" t="s">
        <v>101</v>
      </c>
      <c r="CE441" s="17" t="s">
        <v>101</v>
      </c>
    </row>
    <row r="442" spans="2:83" x14ac:dyDescent="0.35">
      <c r="B442" t="s">
        <v>113</v>
      </c>
      <c r="C442" s="17">
        <v>1.18839755095419E-2</v>
      </c>
      <c r="D442" s="17">
        <v>4.03632870226831E-3</v>
      </c>
      <c r="E442" s="17">
        <v>1.9125112945869799E-2</v>
      </c>
      <c r="F442" s="17"/>
      <c r="G442" s="17" t="s">
        <v>101</v>
      </c>
      <c r="H442" s="17" t="s">
        <v>101</v>
      </c>
      <c r="I442" s="17" t="s">
        <v>101</v>
      </c>
      <c r="J442" s="17">
        <v>0</v>
      </c>
      <c r="K442" s="17">
        <v>1.75467321537007E-2</v>
      </c>
      <c r="L442" s="17">
        <v>1.11903793821653E-2</v>
      </c>
      <c r="M442" s="17"/>
      <c r="N442" s="17">
        <v>0</v>
      </c>
      <c r="O442" s="17">
        <v>0</v>
      </c>
      <c r="P442" s="17">
        <v>1.9710029058628901E-2</v>
      </c>
      <c r="Q442" s="17">
        <v>0</v>
      </c>
      <c r="R442" s="17">
        <v>0</v>
      </c>
      <c r="S442" s="17">
        <v>8.6285650182697807E-2</v>
      </c>
      <c r="T442" s="17">
        <v>0</v>
      </c>
      <c r="U442" s="17">
        <v>0</v>
      </c>
      <c r="V442" s="17">
        <v>0</v>
      </c>
      <c r="W442" s="17">
        <v>3.3986279436451702E-2</v>
      </c>
      <c r="X442" s="17">
        <v>0</v>
      </c>
      <c r="Y442" s="17">
        <v>0</v>
      </c>
      <c r="Z442" s="17"/>
      <c r="AA442" s="17">
        <v>1.8144671735714199E-2</v>
      </c>
      <c r="AB442" s="17">
        <v>8.5479698994394594E-3</v>
      </c>
      <c r="AC442" s="17">
        <v>0</v>
      </c>
      <c r="AD442" s="17">
        <v>8.5710885307111098E-3</v>
      </c>
      <c r="AE442" s="17"/>
      <c r="AF442" s="17">
        <v>4.10323422964173E-2</v>
      </c>
      <c r="AG442" s="17">
        <v>8.9337577056373008E-3</v>
      </c>
      <c r="AH442" s="17">
        <v>0</v>
      </c>
      <c r="AI442" s="17">
        <v>1.99708583269044E-2</v>
      </c>
      <c r="AJ442" s="17">
        <v>9.8296624577288005E-3</v>
      </c>
      <c r="AK442" s="17">
        <v>0</v>
      </c>
      <c r="AL442" s="17"/>
      <c r="AM442" s="17">
        <v>7.47331896776008E-3</v>
      </c>
      <c r="AN442" s="17">
        <v>0</v>
      </c>
      <c r="AO442" s="17">
        <v>2.53234950804203E-2</v>
      </c>
      <c r="AP442" s="17">
        <v>9.9770074267949704E-2</v>
      </c>
      <c r="AQ442" s="17">
        <v>0</v>
      </c>
      <c r="AR442" s="17"/>
      <c r="AS442" s="17">
        <v>1.76621393798315E-2</v>
      </c>
      <c r="AT442" s="17">
        <v>0</v>
      </c>
      <c r="AU442" s="17">
        <v>5.7661208494230398E-2</v>
      </c>
      <c r="AV442" s="17"/>
      <c r="AW442" s="17">
        <v>7.0412658787426903E-3</v>
      </c>
      <c r="AX442" s="17">
        <v>8.4700672238922897E-3</v>
      </c>
      <c r="AY442" s="17">
        <v>1.4104358544239399E-2</v>
      </c>
      <c r="AZ442" s="17">
        <v>4.2713535370047698E-2</v>
      </c>
      <c r="BA442" s="17">
        <v>0</v>
      </c>
      <c r="BB442" s="17"/>
      <c r="BC442" s="17">
        <v>1.13757553796729E-2</v>
      </c>
      <c r="BD442" s="17">
        <v>0</v>
      </c>
      <c r="BE442" s="17" t="s">
        <v>101</v>
      </c>
      <c r="BF442" s="17">
        <v>0</v>
      </c>
      <c r="BG442" s="17">
        <v>5.7931049425974102E-2</v>
      </c>
      <c r="BH442" s="17">
        <v>0</v>
      </c>
      <c r="BI442" s="17">
        <v>0</v>
      </c>
      <c r="BJ442" s="17"/>
      <c r="BK442" s="17">
        <v>0</v>
      </c>
      <c r="BL442" s="17">
        <v>0</v>
      </c>
      <c r="BM442" s="17">
        <v>1.9787056088506901E-2</v>
      </c>
      <c r="BN442" s="17">
        <v>0</v>
      </c>
      <c r="BO442" s="17">
        <v>0</v>
      </c>
      <c r="BP442" s="17">
        <v>5.80783550681696E-2</v>
      </c>
      <c r="BQ442" s="17">
        <v>0</v>
      </c>
      <c r="BR442" s="17">
        <v>0</v>
      </c>
      <c r="BS442" s="17"/>
      <c r="BT442" s="17">
        <v>5.3538896199018797E-2</v>
      </c>
      <c r="BU442" s="17">
        <v>1.38959761216879E-2</v>
      </c>
      <c r="BV442" s="17">
        <v>0</v>
      </c>
      <c r="BW442" s="17"/>
      <c r="BX442" s="17">
        <v>0</v>
      </c>
      <c r="BY442" s="17">
        <v>1.7354020153851301E-2</v>
      </c>
      <c r="BZ442" s="17"/>
      <c r="CA442" s="17" t="s">
        <v>101</v>
      </c>
      <c r="CB442" s="17" t="s">
        <v>101</v>
      </c>
      <c r="CC442" s="17" t="s">
        <v>101</v>
      </c>
      <c r="CD442" s="17" t="s">
        <v>101</v>
      </c>
      <c r="CE442" s="17" t="s">
        <v>101</v>
      </c>
    </row>
    <row r="443" spans="2:83" x14ac:dyDescent="0.3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c r="CA443" s="17"/>
      <c r="CB443" s="17"/>
      <c r="CC443" s="17"/>
      <c r="CD443" s="17"/>
      <c r="CE443" s="17"/>
    </row>
    <row r="444" spans="2:83" x14ac:dyDescent="0.35">
      <c r="B444" s="6" t="s">
        <v>266</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c r="CA444" s="17"/>
      <c r="CB444" s="17"/>
      <c r="CC444" s="17"/>
      <c r="CD444" s="17"/>
      <c r="CE444" s="17"/>
    </row>
    <row r="445" spans="2:83" x14ac:dyDescent="0.35">
      <c r="B445" s="24" t="s">
        <v>103</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c r="CA445" s="17"/>
      <c r="CB445" s="17"/>
      <c r="CC445" s="17"/>
      <c r="CD445" s="17"/>
      <c r="CE445" s="17"/>
    </row>
    <row r="446" spans="2:83" x14ac:dyDescent="0.35">
      <c r="B446" t="s">
        <v>259</v>
      </c>
      <c r="C446" s="17">
        <v>0.205434838472979</v>
      </c>
      <c r="D446" s="17">
        <v>0.19676744016126901</v>
      </c>
      <c r="E446" s="17">
        <v>0.21356955211050799</v>
      </c>
      <c r="F446" s="17"/>
      <c r="G446" s="17">
        <v>0.32458690272202201</v>
      </c>
      <c r="H446" s="17">
        <v>0.28363385674651498</v>
      </c>
      <c r="I446" s="17">
        <v>0.26126282674755502</v>
      </c>
      <c r="J446" s="17">
        <v>0.17782395303947601</v>
      </c>
      <c r="K446" s="17">
        <v>0.13823288899761499</v>
      </c>
      <c r="L446" s="17">
        <v>8.4077517666576895E-2</v>
      </c>
      <c r="M446" s="17"/>
      <c r="N446" s="17">
        <v>0.29381737943827202</v>
      </c>
      <c r="O446" s="17">
        <v>0.20818362413615199</v>
      </c>
      <c r="P446" s="17">
        <v>0.18369792583646699</v>
      </c>
      <c r="Q446" s="17">
        <v>0.21223086266956401</v>
      </c>
      <c r="R446" s="17">
        <v>0.18237644431132699</v>
      </c>
      <c r="S446" s="17">
        <v>0.13442047422724601</v>
      </c>
      <c r="T446" s="17">
        <v>0.20494139389511401</v>
      </c>
      <c r="U446" s="17">
        <v>0.1995956545532</v>
      </c>
      <c r="V446" s="17">
        <v>0.19774291440335701</v>
      </c>
      <c r="W446" s="17">
        <v>0.180027844801077</v>
      </c>
      <c r="X446" s="17">
        <v>0.192594014960389</v>
      </c>
      <c r="Y446" s="17">
        <v>0.21998886750233501</v>
      </c>
      <c r="Z446" s="17"/>
      <c r="AA446" s="17">
        <v>0.24512960046607599</v>
      </c>
      <c r="AB446" s="17">
        <v>0.19437442549761599</v>
      </c>
      <c r="AC446" s="17">
        <v>0.189297551703311</v>
      </c>
      <c r="AD446" s="17">
        <v>0.18992367249482101</v>
      </c>
      <c r="AE446" s="17"/>
      <c r="AF446" s="17">
        <v>0.29561360798472702</v>
      </c>
      <c r="AG446" s="17">
        <v>0.19278756857725199</v>
      </c>
      <c r="AH446" s="17">
        <v>0.236363029912141</v>
      </c>
      <c r="AI446" s="17">
        <v>0.14347955691096601</v>
      </c>
      <c r="AJ446" s="17">
        <v>0.149792610348782</v>
      </c>
      <c r="AK446" s="17">
        <v>0.16043816239339201</v>
      </c>
      <c r="AL446" s="17"/>
      <c r="AM446" s="17">
        <v>0.166422399863771</v>
      </c>
      <c r="AN446" s="17">
        <v>0.24714335794426501</v>
      </c>
      <c r="AO446" s="17">
        <v>0.201689039662373</v>
      </c>
      <c r="AP446" s="17">
        <v>0.135778138818861</v>
      </c>
      <c r="AQ446" s="17">
        <v>0.18988240161591599</v>
      </c>
      <c r="AR446" s="17"/>
      <c r="AS446" s="17">
        <v>0.169390089135139</v>
      </c>
      <c r="AT446" s="17">
        <v>0.24037611003419901</v>
      </c>
      <c r="AU446" s="17">
        <v>0.22350966878537301</v>
      </c>
      <c r="AV446" s="17"/>
      <c r="AW446" s="17">
        <v>0.14272821244813599</v>
      </c>
      <c r="AX446" s="17">
        <v>0.221213743070175</v>
      </c>
      <c r="AY446" s="17">
        <v>0.22877346032937099</v>
      </c>
      <c r="AZ446" s="17">
        <v>0.274611484042661</v>
      </c>
      <c r="BA446" s="17">
        <v>0.30772251638521098</v>
      </c>
      <c r="BB446" s="17"/>
      <c r="BC446" s="17">
        <v>0.156364746477723</v>
      </c>
      <c r="BD446" s="17">
        <v>0.21163100410667601</v>
      </c>
      <c r="BE446" s="17" t="s">
        <v>101</v>
      </c>
      <c r="BF446" s="17">
        <v>0.25339492991510199</v>
      </c>
      <c r="BG446" s="17">
        <v>0.25970094475810601</v>
      </c>
      <c r="BH446" s="17">
        <v>0.27879072510397201</v>
      </c>
      <c r="BI446" s="17">
        <v>0.18635369412241001</v>
      </c>
      <c r="BJ446" s="17"/>
      <c r="BK446" s="17">
        <v>0.234915340969273</v>
      </c>
      <c r="BL446" s="17">
        <v>0.177224657663341</v>
      </c>
      <c r="BM446" s="17">
        <v>0.19518300881913</v>
      </c>
      <c r="BN446" s="17">
        <v>0.17579990967944101</v>
      </c>
      <c r="BO446" s="17">
        <v>0.20179355176289801</v>
      </c>
      <c r="BP446" s="17">
        <v>0.24825563512971699</v>
      </c>
      <c r="BQ446" s="17">
        <v>0.32226820071659301</v>
      </c>
      <c r="BR446" s="17">
        <v>0.30429089466343401</v>
      </c>
      <c r="BS446" s="17"/>
      <c r="BT446" s="17">
        <v>0.27653663392782601</v>
      </c>
      <c r="BU446" s="17">
        <v>0.105733451575534</v>
      </c>
      <c r="BV446" s="17">
        <v>0.217345818906993</v>
      </c>
      <c r="BW446" s="17"/>
      <c r="BX446" s="17">
        <v>0.29746644524135102</v>
      </c>
      <c r="BY446" s="17">
        <v>0.180432434974519</v>
      </c>
      <c r="BZ446" s="17"/>
      <c r="CA446" s="17">
        <v>0.49906438188948699</v>
      </c>
      <c r="CB446" s="17">
        <v>0.26346506107638901</v>
      </c>
      <c r="CC446" s="17">
        <v>0.20890574215895</v>
      </c>
      <c r="CD446" s="17">
        <v>0.200219348568801</v>
      </c>
      <c r="CE446" s="17">
        <v>0.199012334547539</v>
      </c>
    </row>
    <row r="447" spans="2:83" x14ac:dyDescent="0.35">
      <c r="B447" t="s">
        <v>260</v>
      </c>
      <c r="C447" s="17">
        <v>0.36136454756445402</v>
      </c>
      <c r="D447" s="17">
        <v>0.34337155246133899</v>
      </c>
      <c r="E447" s="17">
        <v>0.379461901286684</v>
      </c>
      <c r="F447" s="17"/>
      <c r="G447" s="17">
        <v>0.32083751954935102</v>
      </c>
      <c r="H447" s="17">
        <v>0.34387756261292002</v>
      </c>
      <c r="I447" s="17">
        <v>0.39460873065848601</v>
      </c>
      <c r="J447" s="17">
        <v>0.40856411590251501</v>
      </c>
      <c r="K447" s="17">
        <v>0.325126273453887</v>
      </c>
      <c r="L447" s="17">
        <v>0.36176269712895698</v>
      </c>
      <c r="M447" s="17"/>
      <c r="N447" s="17">
        <v>0.36096268697163802</v>
      </c>
      <c r="O447" s="17">
        <v>0.34900306792983099</v>
      </c>
      <c r="P447" s="17">
        <v>0.42263158839027998</v>
      </c>
      <c r="Q447" s="17">
        <v>0.34231596822155103</v>
      </c>
      <c r="R447" s="17">
        <v>0.28677656643104599</v>
      </c>
      <c r="S447" s="17">
        <v>0.408020003576056</v>
      </c>
      <c r="T447" s="17">
        <v>0.34547177303821702</v>
      </c>
      <c r="U447" s="17">
        <v>0.36983123362849302</v>
      </c>
      <c r="V447" s="17">
        <v>0.38424271033233798</v>
      </c>
      <c r="W447" s="17">
        <v>0.37254645516844398</v>
      </c>
      <c r="X447" s="17">
        <v>0.34238547988493501</v>
      </c>
      <c r="Y447" s="17">
        <v>0.29015162721384202</v>
      </c>
      <c r="Z447" s="17"/>
      <c r="AA447" s="17">
        <v>0.39129803008210001</v>
      </c>
      <c r="AB447" s="17">
        <v>0.38753117273570897</v>
      </c>
      <c r="AC447" s="17">
        <v>0.34418937779292302</v>
      </c>
      <c r="AD447" s="17">
        <v>0.317656215259838</v>
      </c>
      <c r="AE447" s="17"/>
      <c r="AF447" s="17">
        <v>0.34853342462310299</v>
      </c>
      <c r="AG447" s="17">
        <v>0.37792750621392801</v>
      </c>
      <c r="AH447" s="17">
        <v>0.29834748642271702</v>
      </c>
      <c r="AI447" s="17">
        <v>0.40691183645113399</v>
      </c>
      <c r="AJ447" s="17">
        <v>0.369439502611976</v>
      </c>
      <c r="AK447" s="17">
        <v>0.28829126068829403</v>
      </c>
      <c r="AL447" s="17"/>
      <c r="AM447" s="17">
        <v>0.37837485887859501</v>
      </c>
      <c r="AN447" s="17">
        <v>0.36996035168712599</v>
      </c>
      <c r="AO447" s="17">
        <v>0.41786628061726599</v>
      </c>
      <c r="AP447" s="17">
        <v>0.30927584883706499</v>
      </c>
      <c r="AQ447" s="17">
        <v>0.29999223263809099</v>
      </c>
      <c r="AR447" s="17"/>
      <c r="AS447" s="17">
        <v>0.36596682507282602</v>
      </c>
      <c r="AT447" s="17">
        <v>0.37575884490275901</v>
      </c>
      <c r="AU447" s="17">
        <v>0.41874338468914701</v>
      </c>
      <c r="AV447" s="17"/>
      <c r="AW447" s="17">
        <v>0.33819940078074701</v>
      </c>
      <c r="AX447" s="17">
        <v>0.36167075679136301</v>
      </c>
      <c r="AY447" s="17">
        <v>0.39896499143136499</v>
      </c>
      <c r="AZ447" s="17">
        <v>0.37544636635497902</v>
      </c>
      <c r="BA447" s="17">
        <v>0.249093417462004</v>
      </c>
      <c r="BB447" s="17"/>
      <c r="BC447" s="17">
        <v>0.35512197811723101</v>
      </c>
      <c r="BD447" s="17">
        <v>0.409450848582321</v>
      </c>
      <c r="BE447" s="17" t="s">
        <v>101</v>
      </c>
      <c r="BF447" s="17">
        <v>0.27989132835753999</v>
      </c>
      <c r="BG447" s="17">
        <v>0.29372611265758802</v>
      </c>
      <c r="BH447" s="17">
        <v>0.38315516062251997</v>
      </c>
      <c r="BI447" s="17">
        <v>0.35226532797260701</v>
      </c>
      <c r="BJ447" s="17"/>
      <c r="BK447" s="17">
        <v>0.310251942150227</v>
      </c>
      <c r="BL447" s="17">
        <v>0.33873143694480601</v>
      </c>
      <c r="BM447" s="17">
        <v>0.37713833430958699</v>
      </c>
      <c r="BN447" s="17">
        <v>0.38176860002846802</v>
      </c>
      <c r="BO447" s="17">
        <v>0.34368986757777498</v>
      </c>
      <c r="BP447" s="17">
        <v>0.382749696475362</v>
      </c>
      <c r="BQ447" s="17">
        <v>0.33747531277018999</v>
      </c>
      <c r="BR447" s="17">
        <v>0.37257832562430498</v>
      </c>
      <c r="BS447" s="17"/>
      <c r="BT447" s="17">
        <v>0.40922817431643399</v>
      </c>
      <c r="BU447" s="17">
        <v>0.356315569713053</v>
      </c>
      <c r="BV447" s="17">
        <v>0.33044611525482198</v>
      </c>
      <c r="BW447" s="17"/>
      <c r="BX447" s="17">
        <v>0.34256986964688202</v>
      </c>
      <c r="BY447" s="17">
        <v>0.392519646830919</v>
      </c>
      <c r="BZ447" s="17"/>
      <c r="CA447" s="17">
        <v>0.32046594641180198</v>
      </c>
      <c r="CB447" s="17">
        <v>0.41629825994109698</v>
      </c>
      <c r="CC447" s="17">
        <v>0.37239786200271602</v>
      </c>
      <c r="CD447" s="17">
        <v>0.33083754156874801</v>
      </c>
      <c r="CE447" s="17">
        <v>0.38641260682177397</v>
      </c>
    </row>
    <row r="448" spans="2:83" x14ac:dyDescent="0.35">
      <c r="B448" t="s">
        <v>261</v>
      </c>
      <c r="C448" s="17">
        <v>0.23951781563006999</v>
      </c>
      <c r="D448" s="17">
        <v>0.25880975847165</v>
      </c>
      <c r="E448" s="17">
        <v>0.22066223489835601</v>
      </c>
      <c r="F448" s="17"/>
      <c r="G448" s="17">
        <v>0.199656538800665</v>
      </c>
      <c r="H448" s="17">
        <v>0.18448925103678801</v>
      </c>
      <c r="I448" s="17">
        <v>0.22105890793612701</v>
      </c>
      <c r="J448" s="17">
        <v>0.21851747497424301</v>
      </c>
      <c r="K448" s="17">
        <v>0.29987468937325401</v>
      </c>
      <c r="L448" s="17">
        <v>0.302647624500334</v>
      </c>
      <c r="M448" s="17"/>
      <c r="N448" s="17">
        <v>0.1752599362998</v>
      </c>
      <c r="O448" s="17">
        <v>0.23862614393595399</v>
      </c>
      <c r="P448" s="17">
        <v>0.27530910075036702</v>
      </c>
      <c r="Q448" s="17">
        <v>0.227295098506334</v>
      </c>
      <c r="R448" s="17">
        <v>0.22211166573141899</v>
      </c>
      <c r="S448" s="17">
        <v>0.28488327540972203</v>
      </c>
      <c r="T448" s="17">
        <v>0.273487963813077</v>
      </c>
      <c r="U448" s="17">
        <v>0.23308890478304201</v>
      </c>
      <c r="V448" s="17">
        <v>0.24472301536053301</v>
      </c>
      <c r="W448" s="17">
        <v>0.242633089279718</v>
      </c>
      <c r="X448" s="17">
        <v>0.240885280578441</v>
      </c>
      <c r="Y448" s="17">
        <v>0.27683622842231198</v>
      </c>
      <c r="Z448" s="17"/>
      <c r="AA448" s="17">
        <v>0.196364553784875</v>
      </c>
      <c r="AB448" s="17">
        <v>0.22533701248985699</v>
      </c>
      <c r="AC448" s="17">
        <v>0.265862473039439</v>
      </c>
      <c r="AD448" s="17">
        <v>0.27766056939545503</v>
      </c>
      <c r="AE448" s="17"/>
      <c r="AF448" s="17">
        <v>0.19337710388784901</v>
      </c>
      <c r="AG448" s="17">
        <v>0.23457289193702699</v>
      </c>
      <c r="AH448" s="17">
        <v>0.234680219704927</v>
      </c>
      <c r="AI448" s="17">
        <v>0.27882099820831902</v>
      </c>
      <c r="AJ448" s="17">
        <v>0.27064698554624</v>
      </c>
      <c r="AK448" s="17">
        <v>0.26763190531542103</v>
      </c>
      <c r="AL448" s="17"/>
      <c r="AM448" s="17">
        <v>0.24488026094607501</v>
      </c>
      <c r="AN448" s="17">
        <v>0.21183644528735601</v>
      </c>
      <c r="AO448" s="17">
        <v>0.18858301983018499</v>
      </c>
      <c r="AP448" s="17">
        <v>0.42766720712752299</v>
      </c>
      <c r="AQ448" s="17">
        <v>0.32358512554716301</v>
      </c>
      <c r="AR448" s="17"/>
      <c r="AS448" s="17">
        <v>0.23652060000990299</v>
      </c>
      <c r="AT448" s="17">
        <v>0.22851652926685101</v>
      </c>
      <c r="AU448" s="17">
        <v>0.183572389661568</v>
      </c>
      <c r="AV448" s="17"/>
      <c r="AW448" s="17">
        <v>0.30038633394307201</v>
      </c>
      <c r="AX448" s="17">
        <v>0.24148500886301899</v>
      </c>
      <c r="AY448" s="17">
        <v>0.19839061227192401</v>
      </c>
      <c r="AZ448" s="17">
        <v>0.18719531865652</v>
      </c>
      <c r="BA448" s="17">
        <v>0.184781788968648</v>
      </c>
      <c r="BB448" s="17"/>
      <c r="BC448" s="17">
        <v>0.26022374656094199</v>
      </c>
      <c r="BD448" s="17">
        <v>0.18701825896449201</v>
      </c>
      <c r="BE448" s="17" t="s">
        <v>101</v>
      </c>
      <c r="BF448" s="17">
        <v>0.31487921127104501</v>
      </c>
      <c r="BG448" s="17">
        <v>0.278345835730895</v>
      </c>
      <c r="BH448" s="17">
        <v>0.19847053364408501</v>
      </c>
      <c r="BI448" s="17">
        <v>0.28708022958703799</v>
      </c>
      <c r="BJ448" s="17"/>
      <c r="BK448" s="17">
        <v>0.31054564894819497</v>
      </c>
      <c r="BL448" s="17">
        <v>0.23750620291678701</v>
      </c>
      <c r="BM448" s="17">
        <v>0.25636764566723402</v>
      </c>
      <c r="BN448" s="17">
        <v>0.24729268854473199</v>
      </c>
      <c r="BO448" s="17">
        <v>0.24866967199385601</v>
      </c>
      <c r="BP448" s="17">
        <v>0.20460954370706799</v>
      </c>
      <c r="BQ448" s="17">
        <v>0.21001945178901599</v>
      </c>
      <c r="BR448" s="17">
        <v>0.139153752816711</v>
      </c>
      <c r="BS448" s="17"/>
      <c r="BT448" s="17">
        <v>0.175752211240151</v>
      </c>
      <c r="BU448" s="17">
        <v>0.30530223023875702</v>
      </c>
      <c r="BV448" s="17">
        <v>0.24531584683736099</v>
      </c>
      <c r="BW448" s="17"/>
      <c r="BX448" s="17">
        <v>0.20128689405848199</v>
      </c>
      <c r="BY448" s="17">
        <v>0.24469706080912099</v>
      </c>
      <c r="BZ448" s="17"/>
      <c r="CA448" s="17">
        <v>0.110836692006248</v>
      </c>
      <c r="CB448" s="17">
        <v>0.18845569970151699</v>
      </c>
      <c r="CC448" s="17">
        <v>0.22608127580078599</v>
      </c>
      <c r="CD448" s="17">
        <v>0.27181144171044103</v>
      </c>
      <c r="CE448" s="17">
        <v>0.23023076612776699</v>
      </c>
    </row>
    <row r="449" spans="2:83" x14ac:dyDescent="0.35">
      <c r="B449" t="s">
        <v>262</v>
      </c>
      <c r="C449" s="17">
        <v>8.0819383887169596E-2</v>
      </c>
      <c r="D449" s="17">
        <v>8.0455977228045705E-2</v>
      </c>
      <c r="E449" s="17">
        <v>8.1017456615446695E-2</v>
      </c>
      <c r="F449" s="17"/>
      <c r="G449" s="17">
        <v>8.2864259218742006E-2</v>
      </c>
      <c r="H449" s="17">
        <v>7.9124351583076805E-2</v>
      </c>
      <c r="I449" s="17">
        <v>4.7969793614268001E-2</v>
      </c>
      <c r="J449" s="17">
        <v>8.3283282526056504E-2</v>
      </c>
      <c r="K449" s="17">
        <v>7.4434679577640606E-2</v>
      </c>
      <c r="L449" s="17">
        <v>0.109764339530193</v>
      </c>
      <c r="M449" s="17"/>
      <c r="N449" s="17">
        <v>8.15659206881372E-2</v>
      </c>
      <c r="O449" s="17">
        <v>9.0398739811523604E-2</v>
      </c>
      <c r="P449" s="17">
        <v>4.4709295261735199E-2</v>
      </c>
      <c r="Q449" s="17">
        <v>8.2570753134818903E-2</v>
      </c>
      <c r="R449" s="17">
        <v>0.120733238183667</v>
      </c>
      <c r="S449" s="17">
        <v>7.4081141467153E-2</v>
      </c>
      <c r="T449" s="17">
        <v>6.2794999565543894E-2</v>
      </c>
      <c r="U449" s="17">
        <v>0.119435016318581</v>
      </c>
      <c r="V449" s="17">
        <v>9.4457972871486107E-2</v>
      </c>
      <c r="W449" s="17">
        <v>7.7410682290833296E-2</v>
      </c>
      <c r="X449" s="17">
        <v>5.0305184778469098E-2</v>
      </c>
      <c r="Y449" s="17">
        <v>6.1907633989209898E-2</v>
      </c>
      <c r="Z449" s="17"/>
      <c r="AA449" s="17">
        <v>6.8288782291451994E-2</v>
      </c>
      <c r="AB449" s="17">
        <v>8.7314503601895799E-2</v>
      </c>
      <c r="AC449" s="17">
        <v>9.9010649389794494E-2</v>
      </c>
      <c r="AD449" s="17">
        <v>7.2221518861632597E-2</v>
      </c>
      <c r="AE449" s="17"/>
      <c r="AF449" s="17">
        <v>7.4568717028986695E-2</v>
      </c>
      <c r="AG449" s="17">
        <v>9.1161437318067806E-2</v>
      </c>
      <c r="AH449" s="17">
        <v>9.7614700870931798E-2</v>
      </c>
      <c r="AI449" s="17">
        <v>6.1311105704599002E-2</v>
      </c>
      <c r="AJ449" s="17">
        <v>6.9539075503872103E-2</v>
      </c>
      <c r="AK449" s="17">
        <v>0.115190494279533</v>
      </c>
      <c r="AL449" s="17"/>
      <c r="AM449" s="17">
        <v>0.101167552842929</v>
      </c>
      <c r="AN449" s="17">
        <v>7.5220610076355499E-2</v>
      </c>
      <c r="AO449" s="17">
        <v>8.5081952733905106E-2</v>
      </c>
      <c r="AP449" s="17">
        <v>0</v>
      </c>
      <c r="AQ449" s="17">
        <v>2.70629065726617E-2</v>
      </c>
      <c r="AR449" s="17"/>
      <c r="AS449" s="17">
        <v>0.11787969442063401</v>
      </c>
      <c r="AT449" s="17">
        <v>6.6075824831894003E-2</v>
      </c>
      <c r="AU449" s="17">
        <v>5.8821754967900999E-2</v>
      </c>
      <c r="AV449" s="17"/>
      <c r="AW449" s="17">
        <v>9.5247534164538197E-2</v>
      </c>
      <c r="AX449" s="17">
        <v>7.3612637789254295E-2</v>
      </c>
      <c r="AY449" s="17">
        <v>8.7790072082151602E-2</v>
      </c>
      <c r="AZ449" s="17">
        <v>6.36383536222795E-2</v>
      </c>
      <c r="BA449" s="17">
        <v>6.1461013655976497E-2</v>
      </c>
      <c r="BB449" s="17"/>
      <c r="BC449" s="17">
        <v>9.5369044651492998E-2</v>
      </c>
      <c r="BD449" s="17">
        <v>9.4859936006266604E-2</v>
      </c>
      <c r="BE449" s="17" t="s">
        <v>101</v>
      </c>
      <c r="BF449" s="17">
        <v>5.3127742565891402E-2</v>
      </c>
      <c r="BG449" s="17">
        <v>3.84953962897812E-2</v>
      </c>
      <c r="BH449" s="17">
        <v>6.1552470826374099E-2</v>
      </c>
      <c r="BI449" s="17">
        <v>3.8609851417845002E-2</v>
      </c>
      <c r="BJ449" s="17"/>
      <c r="BK449" s="17">
        <v>3.7059221986046102E-2</v>
      </c>
      <c r="BL449" s="17">
        <v>9.5734142870795805E-2</v>
      </c>
      <c r="BM449" s="17">
        <v>8.0818028560250096E-2</v>
      </c>
      <c r="BN449" s="17">
        <v>8.0038423373089695E-2</v>
      </c>
      <c r="BO449" s="17">
        <v>9.07683387712927E-2</v>
      </c>
      <c r="BP449" s="17">
        <v>7.4831340337608507E-2</v>
      </c>
      <c r="BQ449" s="17">
        <v>6.3427886763939706E-2</v>
      </c>
      <c r="BR449" s="17">
        <v>6.6051321143461295E-2</v>
      </c>
      <c r="BS449" s="17"/>
      <c r="BT449" s="17">
        <v>6.6375831222261802E-2</v>
      </c>
      <c r="BU449" s="17">
        <v>9.4775006407495505E-2</v>
      </c>
      <c r="BV449" s="17">
        <v>7.9532242352514299E-2</v>
      </c>
      <c r="BW449" s="17"/>
      <c r="BX449" s="17">
        <v>8.7994183811431106E-2</v>
      </c>
      <c r="BY449" s="17">
        <v>6.5167338929853894E-2</v>
      </c>
      <c r="BZ449" s="17"/>
      <c r="CA449" s="17">
        <v>1.0160614639231701E-2</v>
      </c>
      <c r="CB449" s="17">
        <v>4.7106881905021401E-2</v>
      </c>
      <c r="CC449" s="17">
        <v>8.9400078697595295E-2</v>
      </c>
      <c r="CD449" s="17">
        <v>0.101708297997231</v>
      </c>
      <c r="CE449" s="17">
        <v>6.8182560403670003E-2</v>
      </c>
    </row>
    <row r="450" spans="2:83" x14ac:dyDescent="0.35">
      <c r="B450" t="s">
        <v>263</v>
      </c>
      <c r="C450" s="17">
        <v>4.2650080528986098E-2</v>
      </c>
      <c r="D450" s="17">
        <v>5.1056589732852299E-2</v>
      </c>
      <c r="E450" s="17">
        <v>3.4827016430364302E-2</v>
      </c>
      <c r="F450" s="17"/>
      <c r="G450" s="17">
        <v>3.4139615564849499E-2</v>
      </c>
      <c r="H450" s="17">
        <v>6.5532935481392704E-2</v>
      </c>
      <c r="I450" s="17">
        <v>1.9592472272465501E-2</v>
      </c>
      <c r="J450" s="17">
        <v>2.53603891644393E-2</v>
      </c>
      <c r="K450" s="17">
        <v>6.55568526361925E-2</v>
      </c>
      <c r="L450" s="17">
        <v>4.7006628739602797E-2</v>
      </c>
      <c r="M450" s="17"/>
      <c r="N450" s="17">
        <v>3.9757140137891597E-2</v>
      </c>
      <c r="O450" s="17">
        <v>4.10094884940434E-2</v>
      </c>
      <c r="P450" s="17">
        <v>2.2250221204878799E-2</v>
      </c>
      <c r="Q450" s="17">
        <v>5.4725784878289399E-2</v>
      </c>
      <c r="R450" s="17">
        <v>8.6251417955575296E-2</v>
      </c>
      <c r="S450" s="17">
        <v>3.6548479074777498E-2</v>
      </c>
      <c r="T450" s="17">
        <v>4.0520685834305202E-2</v>
      </c>
      <c r="U450" s="17">
        <v>4.8877737233367198E-2</v>
      </c>
      <c r="V450" s="17">
        <v>3.32891476288288E-2</v>
      </c>
      <c r="W450" s="17">
        <v>4.8450771346598198E-2</v>
      </c>
      <c r="X450" s="17">
        <v>3.6704664231115798E-2</v>
      </c>
      <c r="Y450" s="17">
        <v>2.2062741218016001E-2</v>
      </c>
      <c r="Z450" s="17"/>
      <c r="AA450" s="17">
        <v>4.7925318514675901E-2</v>
      </c>
      <c r="AB450" s="17">
        <v>4.6115707527655099E-2</v>
      </c>
      <c r="AC450" s="17">
        <v>4.8294144378394702E-2</v>
      </c>
      <c r="AD450" s="17">
        <v>2.6811850645675799E-2</v>
      </c>
      <c r="AE450" s="17"/>
      <c r="AF450" s="17">
        <v>3.5720011089335299E-2</v>
      </c>
      <c r="AG450" s="17">
        <v>4.6783968628289797E-2</v>
      </c>
      <c r="AH450" s="17">
        <v>5.3502504468809199E-2</v>
      </c>
      <c r="AI450" s="17">
        <v>2.8060661191426702E-2</v>
      </c>
      <c r="AJ450" s="17">
        <v>3.6759057534835902E-2</v>
      </c>
      <c r="AK450" s="17">
        <v>0.103054804849927</v>
      </c>
      <c r="AL450" s="17"/>
      <c r="AM450" s="17">
        <v>5.2296424410184797E-2</v>
      </c>
      <c r="AN450" s="17">
        <v>3.48643157328066E-2</v>
      </c>
      <c r="AO450" s="17">
        <v>3.0300788347055001E-2</v>
      </c>
      <c r="AP450" s="17">
        <v>0</v>
      </c>
      <c r="AQ450" s="17">
        <v>4.8796927409528297E-2</v>
      </c>
      <c r="AR450" s="17"/>
      <c r="AS450" s="17">
        <v>6.2060297621369699E-2</v>
      </c>
      <c r="AT450" s="17">
        <v>3.1164934757857799E-2</v>
      </c>
      <c r="AU450" s="17">
        <v>5.03841394621082E-2</v>
      </c>
      <c r="AV450" s="17"/>
      <c r="AW450" s="17">
        <v>2.8281483384768501E-2</v>
      </c>
      <c r="AX450" s="17">
        <v>3.2976900221921998E-2</v>
      </c>
      <c r="AY450" s="17">
        <v>5.6220578100173002E-2</v>
      </c>
      <c r="AZ450" s="17">
        <v>5.3492615707845297E-2</v>
      </c>
      <c r="BA450" s="17">
        <v>8.4527412552889397E-2</v>
      </c>
      <c r="BB450" s="17"/>
      <c r="BC450" s="17">
        <v>5.6710154965806399E-2</v>
      </c>
      <c r="BD450" s="17">
        <v>3.5828657957375602E-2</v>
      </c>
      <c r="BE450" s="17" t="s">
        <v>101</v>
      </c>
      <c r="BF450" s="17">
        <v>3.1592819809988598E-2</v>
      </c>
      <c r="BG450" s="17">
        <v>2.7741556735791699E-2</v>
      </c>
      <c r="BH450" s="17">
        <v>2.67335460476162E-2</v>
      </c>
      <c r="BI450" s="17">
        <v>7.3519388326769006E-2</v>
      </c>
      <c r="BJ450" s="17"/>
      <c r="BK450" s="17">
        <v>2.2230178261154199E-2</v>
      </c>
      <c r="BL450" s="17">
        <v>3.8511321747839701E-2</v>
      </c>
      <c r="BM450" s="17">
        <v>3.4077507302809E-2</v>
      </c>
      <c r="BN450" s="17">
        <v>4.64860839977638E-2</v>
      </c>
      <c r="BO450" s="17">
        <v>5.5777730430319E-2</v>
      </c>
      <c r="BP450" s="17">
        <v>5.54168895346746E-2</v>
      </c>
      <c r="BQ450" s="17">
        <v>6.1264266658193199E-2</v>
      </c>
      <c r="BR450" s="17">
        <v>5.3356815159108201E-2</v>
      </c>
      <c r="BS450" s="17"/>
      <c r="BT450" s="17">
        <v>3.11351778444094E-2</v>
      </c>
      <c r="BU450" s="17">
        <v>4.6233731682564103E-2</v>
      </c>
      <c r="BV450" s="17">
        <v>4.9290776656954999E-2</v>
      </c>
      <c r="BW450" s="17"/>
      <c r="BX450" s="17">
        <v>3.9560579129925402E-2</v>
      </c>
      <c r="BY450" s="17">
        <v>4.4811037453026399E-2</v>
      </c>
      <c r="BZ450" s="17"/>
      <c r="CA450" s="17">
        <v>4.9728315913768202E-2</v>
      </c>
      <c r="CB450" s="17">
        <v>5.2651089742717802E-2</v>
      </c>
      <c r="CC450" s="17">
        <v>4.7063423989856801E-2</v>
      </c>
      <c r="CD450" s="17">
        <v>4.5661536620626303E-2</v>
      </c>
      <c r="CE450" s="17">
        <v>2.52909831164259E-2</v>
      </c>
    </row>
    <row r="451" spans="2:83" x14ac:dyDescent="0.35">
      <c r="B451" t="s">
        <v>113</v>
      </c>
      <c r="C451" s="17">
        <v>7.02133339163412E-2</v>
      </c>
      <c r="D451" s="17">
        <v>6.9538681944843805E-2</v>
      </c>
      <c r="E451" s="17">
        <v>7.0461838658641598E-2</v>
      </c>
      <c r="F451" s="17"/>
      <c r="G451" s="17">
        <v>3.7915164144370399E-2</v>
      </c>
      <c r="H451" s="17">
        <v>4.3342042539307103E-2</v>
      </c>
      <c r="I451" s="17">
        <v>5.5507268771098503E-2</v>
      </c>
      <c r="J451" s="17">
        <v>8.64507843932701E-2</v>
      </c>
      <c r="K451" s="17">
        <v>9.6774615961411001E-2</v>
      </c>
      <c r="L451" s="17">
        <v>9.4741192434336305E-2</v>
      </c>
      <c r="M451" s="17"/>
      <c r="N451" s="17">
        <v>4.8636936464261503E-2</v>
      </c>
      <c r="O451" s="17">
        <v>7.2778935692496105E-2</v>
      </c>
      <c r="P451" s="17">
        <v>5.1401868556271997E-2</v>
      </c>
      <c r="Q451" s="17">
        <v>8.0861532589443605E-2</v>
      </c>
      <c r="R451" s="17">
        <v>0.101750667386965</v>
      </c>
      <c r="S451" s="17">
        <v>6.2046626245045797E-2</v>
      </c>
      <c r="T451" s="17">
        <v>7.2783183853742703E-2</v>
      </c>
      <c r="U451" s="17">
        <v>2.91714534833163E-2</v>
      </c>
      <c r="V451" s="17">
        <v>4.5544239403457101E-2</v>
      </c>
      <c r="W451" s="17">
        <v>7.8931157113329098E-2</v>
      </c>
      <c r="X451" s="17">
        <v>0.137125375566651</v>
      </c>
      <c r="Y451" s="17">
        <v>0.12905290165428401</v>
      </c>
      <c r="Z451" s="17"/>
      <c r="AA451" s="17">
        <v>5.0993714860821299E-2</v>
      </c>
      <c r="AB451" s="17">
        <v>5.9327178147266797E-2</v>
      </c>
      <c r="AC451" s="17">
        <v>5.3345803696137499E-2</v>
      </c>
      <c r="AD451" s="17">
        <v>0.115726173342577</v>
      </c>
      <c r="AE451" s="17"/>
      <c r="AF451" s="17">
        <v>5.2187135385998902E-2</v>
      </c>
      <c r="AG451" s="17">
        <v>5.6766627325435498E-2</v>
      </c>
      <c r="AH451" s="17">
        <v>7.9492058620473899E-2</v>
      </c>
      <c r="AI451" s="17">
        <v>8.1415841533554995E-2</v>
      </c>
      <c r="AJ451" s="17">
        <v>0.103822768454294</v>
      </c>
      <c r="AK451" s="17">
        <v>6.5393372473433603E-2</v>
      </c>
      <c r="AL451" s="17"/>
      <c r="AM451" s="17">
        <v>5.6858503058445198E-2</v>
      </c>
      <c r="AN451" s="17">
        <v>6.09749192720914E-2</v>
      </c>
      <c r="AO451" s="17">
        <v>7.6478918809216603E-2</v>
      </c>
      <c r="AP451" s="17">
        <v>0.12727880521655099</v>
      </c>
      <c r="AQ451" s="17">
        <v>0.11068040621664001</v>
      </c>
      <c r="AR451" s="17"/>
      <c r="AS451" s="17">
        <v>4.8182493740128299E-2</v>
      </c>
      <c r="AT451" s="17">
        <v>5.8107756206439098E-2</v>
      </c>
      <c r="AU451" s="17">
        <v>6.4968662433903396E-2</v>
      </c>
      <c r="AV451" s="17"/>
      <c r="AW451" s="17">
        <v>9.5157035278738297E-2</v>
      </c>
      <c r="AX451" s="17">
        <v>6.9040953264267096E-2</v>
      </c>
      <c r="AY451" s="17">
        <v>2.9860285785016101E-2</v>
      </c>
      <c r="AZ451" s="17">
        <v>4.5615861615715403E-2</v>
      </c>
      <c r="BA451" s="17">
        <v>0.11241385097527</v>
      </c>
      <c r="BB451" s="17"/>
      <c r="BC451" s="17">
        <v>7.6210329226804902E-2</v>
      </c>
      <c r="BD451" s="17">
        <v>6.1211294382868903E-2</v>
      </c>
      <c r="BE451" s="17" t="s">
        <v>101</v>
      </c>
      <c r="BF451" s="17">
        <v>6.7113968080433198E-2</v>
      </c>
      <c r="BG451" s="17">
        <v>0.10199015382783801</v>
      </c>
      <c r="BH451" s="17">
        <v>5.1297563755431597E-2</v>
      </c>
      <c r="BI451" s="17">
        <v>6.2171508573330703E-2</v>
      </c>
      <c r="BJ451" s="17"/>
      <c r="BK451" s="17">
        <v>8.4997667685104306E-2</v>
      </c>
      <c r="BL451" s="17">
        <v>0.11229223785643</v>
      </c>
      <c r="BM451" s="17">
        <v>5.6415475340990201E-2</v>
      </c>
      <c r="BN451" s="17">
        <v>6.8614294376505E-2</v>
      </c>
      <c r="BO451" s="17">
        <v>5.93008394638595E-2</v>
      </c>
      <c r="BP451" s="17">
        <v>3.41368948155703E-2</v>
      </c>
      <c r="BQ451" s="17">
        <v>5.5448813020688601E-3</v>
      </c>
      <c r="BR451" s="17">
        <v>6.4568890592980405E-2</v>
      </c>
      <c r="BS451" s="17"/>
      <c r="BT451" s="17">
        <v>4.0971971448917399E-2</v>
      </c>
      <c r="BU451" s="17">
        <v>9.1640010382596906E-2</v>
      </c>
      <c r="BV451" s="17">
        <v>7.8069199991354907E-2</v>
      </c>
      <c r="BW451" s="17"/>
      <c r="BX451" s="17">
        <v>3.1122028111928501E-2</v>
      </c>
      <c r="BY451" s="17">
        <v>7.2372481002561898E-2</v>
      </c>
      <c r="BZ451" s="17"/>
      <c r="CA451" s="17">
        <v>9.7440491394638201E-3</v>
      </c>
      <c r="CB451" s="17">
        <v>3.2023007633258098E-2</v>
      </c>
      <c r="CC451" s="17">
        <v>5.6151617350094898E-2</v>
      </c>
      <c r="CD451" s="17">
        <v>4.97618335341527E-2</v>
      </c>
      <c r="CE451" s="17">
        <v>9.0870748982823907E-2</v>
      </c>
    </row>
    <row r="452" spans="2:83" x14ac:dyDescent="0.35">
      <c r="B452" t="s">
        <v>264</v>
      </c>
      <c r="C452" s="17">
        <v>0.56679938603743296</v>
      </c>
      <c r="D452" s="17">
        <v>0.54013899262260801</v>
      </c>
      <c r="E452" s="17">
        <v>0.59303145339719199</v>
      </c>
      <c r="F452" s="17"/>
      <c r="G452" s="17">
        <v>0.64542442227137298</v>
      </c>
      <c r="H452" s="17">
        <v>0.627511419359436</v>
      </c>
      <c r="I452" s="17">
        <v>0.65587155740604097</v>
      </c>
      <c r="J452" s="17">
        <v>0.58638806894199003</v>
      </c>
      <c r="K452" s="17">
        <v>0.46335916245150199</v>
      </c>
      <c r="L452" s="17">
        <v>0.44584021479553398</v>
      </c>
      <c r="M452" s="17"/>
      <c r="N452" s="17">
        <v>0.65478006640991004</v>
      </c>
      <c r="O452" s="17">
        <v>0.55718669206598204</v>
      </c>
      <c r="P452" s="17">
        <v>0.60632951422674697</v>
      </c>
      <c r="Q452" s="17">
        <v>0.55454683089111501</v>
      </c>
      <c r="R452" s="17">
        <v>0.46915301074237298</v>
      </c>
      <c r="S452" s="17">
        <v>0.54244047780330196</v>
      </c>
      <c r="T452" s="17">
        <v>0.55041316693333098</v>
      </c>
      <c r="U452" s="17">
        <v>0.56942688818169396</v>
      </c>
      <c r="V452" s="17">
        <v>0.58198562473569504</v>
      </c>
      <c r="W452" s="17">
        <v>0.55257429996952101</v>
      </c>
      <c r="X452" s="17">
        <v>0.53497949484532403</v>
      </c>
      <c r="Y452" s="17">
        <v>0.51014049471617695</v>
      </c>
      <c r="Z452" s="17"/>
      <c r="AA452" s="17">
        <v>0.63642763054817597</v>
      </c>
      <c r="AB452" s="17">
        <v>0.58190559823332499</v>
      </c>
      <c r="AC452" s="17">
        <v>0.533486929496234</v>
      </c>
      <c r="AD452" s="17">
        <v>0.50757988775466001</v>
      </c>
      <c r="AE452" s="17"/>
      <c r="AF452" s="17">
        <v>0.64414703260783002</v>
      </c>
      <c r="AG452" s="17">
        <v>0.57071507479118</v>
      </c>
      <c r="AH452" s="17">
        <v>0.534710516334858</v>
      </c>
      <c r="AI452" s="17">
        <v>0.55039139336209997</v>
      </c>
      <c r="AJ452" s="17">
        <v>0.519232112960758</v>
      </c>
      <c r="AK452" s="17">
        <v>0.44872942308168601</v>
      </c>
      <c r="AL452" s="17"/>
      <c r="AM452" s="17">
        <v>0.54479725874236595</v>
      </c>
      <c r="AN452" s="17">
        <v>0.61710370963139105</v>
      </c>
      <c r="AO452" s="17">
        <v>0.619555320279638</v>
      </c>
      <c r="AP452" s="17">
        <v>0.44505398765592602</v>
      </c>
      <c r="AQ452" s="17">
        <v>0.48987463425400701</v>
      </c>
      <c r="AR452" s="17"/>
      <c r="AS452" s="17">
        <v>0.53535691420796505</v>
      </c>
      <c r="AT452" s="17">
        <v>0.61613495493695802</v>
      </c>
      <c r="AU452" s="17">
        <v>0.642253053474519</v>
      </c>
      <c r="AV452" s="17"/>
      <c r="AW452" s="17">
        <v>0.480927613228883</v>
      </c>
      <c r="AX452" s="17">
        <v>0.58288449986153701</v>
      </c>
      <c r="AY452" s="17">
        <v>0.62773845176073495</v>
      </c>
      <c r="AZ452" s="17">
        <v>0.65005785039763997</v>
      </c>
      <c r="BA452" s="17">
        <v>0.55681593384721595</v>
      </c>
      <c r="BB452" s="17"/>
      <c r="BC452" s="17">
        <v>0.51148672459495403</v>
      </c>
      <c r="BD452" s="17">
        <v>0.62108185268899696</v>
      </c>
      <c r="BE452" s="17" t="s">
        <v>101</v>
      </c>
      <c r="BF452" s="17">
        <v>0.53328625827264098</v>
      </c>
      <c r="BG452" s="17">
        <v>0.55342705741569298</v>
      </c>
      <c r="BH452" s="17">
        <v>0.66194588572649304</v>
      </c>
      <c r="BI452" s="17">
        <v>0.538619022095017</v>
      </c>
      <c r="BJ452" s="17"/>
      <c r="BK452" s="17">
        <v>0.54516728311950002</v>
      </c>
      <c r="BL452" s="17">
        <v>0.51595609460814695</v>
      </c>
      <c r="BM452" s="17">
        <v>0.57232134312871696</v>
      </c>
      <c r="BN452" s="17">
        <v>0.55756850970790905</v>
      </c>
      <c r="BO452" s="17">
        <v>0.54548341934067301</v>
      </c>
      <c r="BP452" s="17">
        <v>0.63100533160507899</v>
      </c>
      <c r="BQ452" s="17">
        <v>0.65974351348678195</v>
      </c>
      <c r="BR452" s="17">
        <v>0.67686922028773899</v>
      </c>
      <c r="BS452" s="17"/>
      <c r="BT452" s="17">
        <v>0.68576480824426</v>
      </c>
      <c r="BU452" s="17">
        <v>0.46204902128858699</v>
      </c>
      <c r="BV452" s="17">
        <v>0.54779193416181504</v>
      </c>
      <c r="BW452" s="17"/>
      <c r="BX452" s="17">
        <v>0.64003631488823298</v>
      </c>
      <c r="BY452" s="17">
        <v>0.572952081805437</v>
      </c>
      <c r="BZ452" s="17"/>
      <c r="CA452" s="17">
        <v>0.81953032830128802</v>
      </c>
      <c r="CB452" s="17">
        <v>0.67976332101748604</v>
      </c>
      <c r="CC452" s="17">
        <v>0.58130360416166704</v>
      </c>
      <c r="CD452" s="17">
        <v>0.53105689013754898</v>
      </c>
      <c r="CE452" s="17">
        <v>0.585424941369314</v>
      </c>
    </row>
    <row r="453" spans="2:83" x14ac:dyDescent="0.35">
      <c r="B453" t="s">
        <v>265</v>
      </c>
      <c r="C453" s="17">
        <v>0.123469464416156</v>
      </c>
      <c r="D453" s="17">
        <v>0.131512566960898</v>
      </c>
      <c r="E453" s="17">
        <v>0.115844473045811</v>
      </c>
      <c r="F453" s="17"/>
      <c r="G453" s="17">
        <v>0.117003874783592</v>
      </c>
      <c r="H453" s="17">
        <v>0.14465728706447001</v>
      </c>
      <c r="I453" s="17">
        <v>6.7562265886733502E-2</v>
      </c>
      <c r="J453" s="17">
        <v>0.108643671690496</v>
      </c>
      <c r="K453" s="17">
        <v>0.13999153221383301</v>
      </c>
      <c r="L453" s="17">
        <v>0.156770968269796</v>
      </c>
      <c r="M453" s="17"/>
      <c r="N453" s="17">
        <v>0.12132306082602901</v>
      </c>
      <c r="O453" s="17">
        <v>0.131408228305567</v>
      </c>
      <c r="P453" s="17">
        <v>6.6959516466613897E-2</v>
      </c>
      <c r="Q453" s="17">
        <v>0.13729653801310801</v>
      </c>
      <c r="R453" s="17">
        <v>0.206984656139242</v>
      </c>
      <c r="S453" s="17">
        <v>0.110629620541931</v>
      </c>
      <c r="T453" s="17">
        <v>0.10331568539984901</v>
      </c>
      <c r="U453" s="17">
        <v>0.168312753551948</v>
      </c>
      <c r="V453" s="17">
        <v>0.127747120500315</v>
      </c>
      <c r="W453" s="17">
        <v>0.12586145363743201</v>
      </c>
      <c r="X453" s="17">
        <v>8.7009849009584903E-2</v>
      </c>
      <c r="Y453" s="17">
        <v>8.3970375207225903E-2</v>
      </c>
      <c r="Z453" s="17"/>
      <c r="AA453" s="17">
        <v>0.116214100806128</v>
      </c>
      <c r="AB453" s="17">
        <v>0.133430211129551</v>
      </c>
      <c r="AC453" s="17">
        <v>0.147304793768189</v>
      </c>
      <c r="AD453" s="17">
        <v>9.90333695073084E-2</v>
      </c>
      <c r="AE453" s="17"/>
      <c r="AF453" s="17">
        <v>0.11028872811832199</v>
      </c>
      <c r="AG453" s="17">
        <v>0.13794540594635801</v>
      </c>
      <c r="AH453" s="17">
        <v>0.15111720533974099</v>
      </c>
      <c r="AI453" s="17">
        <v>8.9371766896025703E-2</v>
      </c>
      <c r="AJ453" s="17">
        <v>0.106298133038708</v>
      </c>
      <c r="AK453" s="17">
        <v>0.21824529912946</v>
      </c>
      <c r="AL453" s="17"/>
      <c r="AM453" s="17">
        <v>0.153463977253113</v>
      </c>
      <c r="AN453" s="17">
        <v>0.110084925809162</v>
      </c>
      <c r="AO453" s="17">
        <v>0.11538274108096</v>
      </c>
      <c r="AP453" s="17">
        <v>0</v>
      </c>
      <c r="AQ453" s="17">
        <v>7.5859833982190095E-2</v>
      </c>
      <c r="AR453" s="17"/>
      <c r="AS453" s="17">
        <v>0.179939992042004</v>
      </c>
      <c r="AT453" s="17">
        <v>9.7240759589751799E-2</v>
      </c>
      <c r="AU453" s="17">
        <v>0.109205894430009</v>
      </c>
      <c r="AV453" s="17"/>
      <c r="AW453" s="17">
        <v>0.12352901754930699</v>
      </c>
      <c r="AX453" s="17">
        <v>0.106589538011176</v>
      </c>
      <c r="AY453" s="17">
        <v>0.14401065018232501</v>
      </c>
      <c r="AZ453" s="17">
        <v>0.117130969330125</v>
      </c>
      <c r="BA453" s="17">
        <v>0.14598842620886601</v>
      </c>
      <c r="BB453" s="17"/>
      <c r="BC453" s="17">
        <v>0.15207919961729899</v>
      </c>
      <c r="BD453" s="17">
        <v>0.13068859396364199</v>
      </c>
      <c r="BE453" s="17" t="s">
        <v>101</v>
      </c>
      <c r="BF453" s="17">
        <v>8.4720562375880007E-2</v>
      </c>
      <c r="BG453" s="17">
        <v>6.6236953025572906E-2</v>
      </c>
      <c r="BH453" s="17">
        <v>8.8286016873990306E-2</v>
      </c>
      <c r="BI453" s="17">
        <v>0.112129239744614</v>
      </c>
      <c r="BJ453" s="17"/>
      <c r="BK453" s="17">
        <v>5.9289400247200301E-2</v>
      </c>
      <c r="BL453" s="17">
        <v>0.13424546461863501</v>
      </c>
      <c r="BM453" s="17">
        <v>0.11489553586305901</v>
      </c>
      <c r="BN453" s="17">
        <v>0.12652450737085399</v>
      </c>
      <c r="BO453" s="17">
        <v>0.14654606920161201</v>
      </c>
      <c r="BP453" s="17">
        <v>0.13024822987228299</v>
      </c>
      <c r="BQ453" s="17">
        <v>0.124692153422133</v>
      </c>
      <c r="BR453" s="17">
        <v>0.119408136302569</v>
      </c>
      <c r="BS453" s="17"/>
      <c r="BT453" s="17">
        <v>9.7511009066671206E-2</v>
      </c>
      <c r="BU453" s="17">
        <v>0.14100873809006001</v>
      </c>
      <c r="BV453" s="17">
        <v>0.12882301900946899</v>
      </c>
      <c r="BW453" s="17"/>
      <c r="BX453" s="17">
        <v>0.12755476294135601</v>
      </c>
      <c r="BY453" s="17">
        <v>0.10997837638287999</v>
      </c>
      <c r="BZ453" s="17"/>
      <c r="CA453" s="17">
        <v>5.9888930552999903E-2</v>
      </c>
      <c r="CB453" s="17">
        <v>9.9757971647739196E-2</v>
      </c>
      <c r="CC453" s="17">
        <v>0.136463502687452</v>
      </c>
      <c r="CD453" s="17">
        <v>0.14736983461785799</v>
      </c>
      <c r="CE453" s="17">
        <v>9.3473543520095903E-2</v>
      </c>
    </row>
    <row r="454" spans="2:83" x14ac:dyDescent="0.35">
      <c r="B454" t="s">
        <v>140</v>
      </c>
      <c r="C454" s="17">
        <v>0.44332992162127699</v>
      </c>
      <c r="D454" s="17">
        <v>0.40862642566170998</v>
      </c>
      <c r="E454" s="17">
        <v>0.47718698035138102</v>
      </c>
      <c r="F454" s="17"/>
      <c r="G454" s="17">
        <v>0.528420547487782</v>
      </c>
      <c r="H454" s="17">
        <v>0.48285413229496599</v>
      </c>
      <c r="I454" s="17">
        <v>0.588309291519307</v>
      </c>
      <c r="J454" s="17">
        <v>0.47774439725149498</v>
      </c>
      <c r="K454" s="17">
        <v>0.32336763023766901</v>
      </c>
      <c r="L454" s="17">
        <v>0.28906924652573801</v>
      </c>
      <c r="M454" s="17"/>
      <c r="N454" s="17">
        <v>0.53345700558388098</v>
      </c>
      <c r="O454" s="17">
        <v>0.425778463760416</v>
      </c>
      <c r="P454" s="17">
        <v>0.53936999776013295</v>
      </c>
      <c r="Q454" s="17">
        <v>0.41725029287800602</v>
      </c>
      <c r="R454" s="17">
        <v>0.26216835460313098</v>
      </c>
      <c r="S454" s="17">
        <v>0.43181085726137097</v>
      </c>
      <c r="T454" s="17">
        <v>0.447097481533482</v>
      </c>
      <c r="U454" s="17">
        <v>0.40111413462974499</v>
      </c>
      <c r="V454" s="17">
        <v>0.45423850423537998</v>
      </c>
      <c r="W454" s="17">
        <v>0.42671284633209</v>
      </c>
      <c r="X454" s="17">
        <v>0.44796964583573901</v>
      </c>
      <c r="Y454" s="17">
        <v>0.42617011950895101</v>
      </c>
      <c r="Z454" s="17"/>
      <c r="AA454" s="17">
        <v>0.52021352974204804</v>
      </c>
      <c r="AB454" s="17">
        <v>0.44847538710377399</v>
      </c>
      <c r="AC454" s="17">
        <v>0.386182135728045</v>
      </c>
      <c r="AD454" s="17">
        <v>0.408546518247351</v>
      </c>
      <c r="AE454" s="17"/>
      <c r="AF454" s="17">
        <v>0.533858304489508</v>
      </c>
      <c r="AG454" s="17">
        <v>0.43276966884482199</v>
      </c>
      <c r="AH454" s="17">
        <v>0.38359331099511701</v>
      </c>
      <c r="AI454" s="17">
        <v>0.46101962646607397</v>
      </c>
      <c r="AJ454" s="17">
        <v>0.41293397992205</v>
      </c>
      <c r="AK454" s="17">
        <v>0.23048412395222601</v>
      </c>
      <c r="AL454" s="17"/>
      <c r="AM454" s="17">
        <v>0.391333281489253</v>
      </c>
      <c r="AN454" s="17">
        <v>0.50701878382222898</v>
      </c>
      <c r="AO454" s="17">
        <v>0.50417257919867797</v>
      </c>
      <c r="AP454" s="17">
        <v>0.44505398765592602</v>
      </c>
      <c r="AQ454" s="17">
        <v>0.41401480027181697</v>
      </c>
      <c r="AR454" s="17"/>
      <c r="AS454" s="17">
        <v>0.35541692216596099</v>
      </c>
      <c r="AT454" s="17">
        <v>0.51889419534720704</v>
      </c>
      <c r="AU454" s="17">
        <v>0.53304715904451005</v>
      </c>
      <c r="AV454" s="17"/>
      <c r="AW454" s="17">
        <v>0.35739859567957599</v>
      </c>
      <c r="AX454" s="17">
        <v>0.47629496185036102</v>
      </c>
      <c r="AY454" s="17">
        <v>0.483727801578411</v>
      </c>
      <c r="AZ454" s="17">
        <v>0.53292688106751496</v>
      </c>
      <c r="BA454" s="17">
        <v>0.41082750763835002</v>
      </c>
      <c r="BB454" s="17"/>
      <c r="BC454" s="17">
        <v>0.35940752497765499</v>
      </c>
      <c r="BD454" s="17">
        <v>0.490393258725355</v>
      </c>
      <c r="BE454" s="17" t="s">
        <v>101</v>
      </c>
      <c r="BF454" s="17">
        <v>0.44856569589676099</v>
      </c>
      <c r="BG454" s="17">
        <v>0.487190104390121</v>
      </c>
      <c r="BH454" s="17">
        <v>0.57365986885250198</v>
      </c>
      <c r="BI454" s="17">
        <v>0.42648978235040302</v>
      </c>
      <c r="BJ454" s="17"/>
      <c r="BK454" s="17">
        <v>0.48587788287229999</v>
      </c>
      <c r="BL454" s="17">
        <v>0.381710629989512</v>
      </c>
      <c r="BM454" s="17">
        <v>0.45742580726565801</v>
      </c>
      <c r="BN454" s="17">
        <v>0.43104400233705598</v>
      </c>
      <c r="BO454" s="17">
        <v>0.39893735013906101</v>
      </c>
      <c r="BP454" s="17">
        <v>0.50075710173279597</v>
      </c>
      <c r="BQ454" s="17">
        <v>0.53505136006464904</v>
      </c>
      <c r="BR454" s="17">
        <v>0.55746108398516903</v>
      </c>
      <c r="BS454" s="17"/>
      <c r="BT454" s="17">
        <v>0.58825379917758902</v>
      </c>
      <c r="BU454" s="17">
        <v>0.32104028319852701</v>
      </c>
      <c r="BV454" s="17">
        <v>0.41896891515234602</v>
      </c>
      <c r="BW454" s="17"/>
      <c r="BX454" s="17">
        <v>0.51248155194687595</v>
      </c>
      <c r="BY454" s="17">
        <v>0.462973705422557</v>
      </c>
      <c r="BZ454" s="17"/>
      <c r="CA454" s="17">
        <v>0.75964139774828798</v>
      </c>
      <c r="CB454" s="17">
        <v>0.58000534936974701</v>
      </c>
      <c r="CC454" s="17">
        <v>0.44484010147421499</v>
      </c>
      <c r="CD454" s="17">
        <v>0.38368705551969101</v>
      </c>
      <c r="CE454" s="17">
        <v>0.49195139784921799</v>
      </c>
    </row>
    <row r="455" spans="2:83" x14ac:dyDescent="0.3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c r="CB455" s="17"/>
      <c r="CC455" s="17"/>
      <c r="CD455" s="17"/>
      <c r="CE455" s="17"/>
    </row>
    <row r="456" spans="2:83" x14ac:dyDescent="0.35">
      <c r="B456" s="6" t="s">
        <v>267</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c r="CA456" s="17"/>
      <c r="CB456" s="17"/>
      <c r="CC456" s="17"/>
      <c r="CD456" s="17"/>
      <c r="CE456" s="17"/>
    </row>
    <row r="457" spans="2:83" x14ac:dyDescent="0.35">
      <c r="B457" s="35" t="s">
        <v>132</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c r="CA457" s="17"/>
      <c r="CB457" s="17"/>
      <c r="CC457" s="17"/>
      <c r="CD457" s="17"/>
      <c r="CE457" s="17"/>
    </row>
    <row r="458" spans="2:83" x14ac:dyDescent="0.35">
      <c r="B458" t="s">
        <v>251</v>
      </c>
      <c r="C458" s="17">
        <v>0.12016213811251999</v>
      </c>
      <c r="D458" s="17">
        <v>0.14599422486446301</v>
      </c>
      <c r="E458" s="17">
        <v>9.4641671958860293E-2</v>
      </c>
      <c r="F458" s="17"/>
      <c r="G458" s="17">
        <v>0.11801660339598299</v>
      </c>
      <c r="H458" s="17">
        <v>8.2049713236636096E-2</v>
      </c>
      <c r="I458" s="17">
        <v>5.3170034975592299E-2</v>
      </c>
      <c r="J458" s="17">
        <v>0.14936569369807801</v>
      </c>
      <c r="K458" s="17">
        <v>0.194534496053546</v>
      </c>
      <c r="L458" s="17">
        <v>0.34264620864809697</v>
      </c>
      <c r="M458" s="17"/>
      <c r="N458" s="17">
        <v>0.13293718360895199</v>
      </c>
      <c r="O458" s="17">
        <v>0.154158680159524</v>
      </c>
      <c r="P458" s="17">
        <v>0.10117698202087699</v>
      </c>
      <c r="Q458" s="17">
        <v>0.12677839832877999</v>
      </c>
      <c r="R458" s="17">
        <v>9.4741652533724893E-2</v>
      </c>
      <c r="S458" s="17">
        <v>5.8196579091567002E-2</v>
      </c>
      <c r="T458" s="17">
        <v>0.15053055504083701</v>
      </c>
      <c r="U458" s="17">
        <v>0</v>
      </c>
      <c r="V458" s="17">
        <v>0.136236993044316</v>
      </c>
      <c r="W458" s="17">
        <v>0.15524101542888899</v>
      </c>
      <c r="X458" s="17">
        <v>0.121273966500173</v>
      </c>
      <c r="Y458" s="17">
        <v>8.5756322280853101E-2</v>
      </c>
      <c r="Z458" s="17"/>
      <c r="AA458" s="17">
        <v>0.10430380016902401</v>
      </c>
      <c r="AB458" s="17">
        <v>9.9532970116477396E-2</v>
      </c>
      <c r="AC458" s="17">
        <v>0.13967863534321101</v>
      </c>
      <c r="AD458" s="17">
        <v>0.14748076559768</v>
      </c>
      <c r="AE458" s="17"/>
      <c r="AF458" s="17">
        <v>9.8595878125761205E-2</v>
      </c>
      <c r="AG458" s="17">
        <v>0.13003590817643701</v>
      </c>
      <c r="AH458" s="17">
        <v>0.13213451859861999</v>
      </c>
      <c r="AI458" s="17">
        <v>8.1948329360736302E-2</v>
      </c>
      <c r="AJ458" s="17">
        <v>0.16229253094086701</v>
      </c>
      <c r="AK458" s="17">
        <v>0.21400343128316901</v>
      </c>
      <c r="AL458" s="17"/>
      <c r="AM458" s="17">
        <v>0.14233014353828899</v>
      </c>
      <c r="AN458" s="17">
        <v>0.11344133744767899</v>
      </c>
      <c r="AO458" s="17">
        <v>0.205506119790831</v>
      </c>
      <c r="AP458" s="17">
        <v>0.135286801474437</v>
      </c>
      <c r="AQ458" s="17">
        <v>4.5663330144214601E-2</v>
      </c>
      <c r="AR458" s="17"/>
      <c r="AS458" s="17">
        <v>0.16087425659164201</v>
      </c>
      <c r="AT458" s="17">
        <v>0.11288232967574099</v>
      </c>
      <c r="AU458" s="17">
        <v>0.17158037712458499</v>
      </c>
      <c r="AV458" s="17"/>
      <c r="AW458" s="17">
        <v>0.149855085437927</v>
      </c>
      <c r="AX458" s="17">
        <v>0.128713469334817</v>
      </c>
      <c r="AY458" s="17">
        <v>5.4052689865942E-2</v>
      </c>
      <c r="AZ458" s="17">
        <v>0.147115239165896</v>
      </c>
      <c r="BA458" s="17">
        <v>9.3308493575754103E-2</v>
      </c>
      <c r="BB458" s="17"/>
      <c r="BC458" s="17">
        <v>0.179796717113029</v>
      </c>
      <c r="BD458" s="17">
        <v>9.8884580863795493E-2</v>
      </c>
      <c r="BE458" s="17" t="s">
        <v>101</v>
      </c>
      <c r="BF458" s="17">
        <v>0.13167266110796599</v>
      </c>
      <c r="BG458" s="17">
        <v>6.7663336615550601E-2</v>
      </c>
      <c r="BH458" s="17">
        <v>9.0916331590892505E-2</v>
      </c>
      <c r="BI458" s="17">
        <v>3.6832805251275302E-2</v>
      </c>
      <c r="BJ458" s="17"/>
      <c r="BK458" s="17">
        <v>8.4810545913939606E-2</v>
      </c>
      <c r="BL458" s="17">
        <v>0.14615312533936201</v>
      </c>
      <c r="BM458" s="17">
        <v>0.10121546534232299</v>
      </c>
      <c r="BN458" s="17">
        <v>0.12827097397548601</v>
      </c>
      <c r="BO458" s="17">
        <v>0.113957047524772</v>
      </c>
      <c r="BP458" s="17">
        <v>0.156138062125251</v>
      </c>
      <c r="BQ458" s="17">
        <v>0.110229416489928</v>
      </c>
      <c r="BR458" s="17">
        <v>0.11946827800743701</v>
      </c>
      <c r="BS458" s="17"/>
      <c r="BT458" s="17">
        <v>7.9900497430432399E-2</v>
      </c>
      <c r="BU458" s="17">
        <v>0.214055613020672</v>
      </c>
      <c r="BV458" s="17">
        <v>0.12516030709482201</v>
      </c>
      <c r="BW458" s="17"/>
      <c r="BX458" s="17">
        <v>0.12776225252680101</v>
      </c>
      <c r="BY458" s="17">
        <v>0.121759396883691</v>
      </c>
      <c r="BZ458" s="17"/>
      <c r="CA458" s="17">
        <v>0.140194952426512</v>
      </c>
      <c r="CB458" s="17">
        <v>0.14661289543869099</v>
      </c>
      <c r="CC458" s="17">
        <v>0.101040604998074</v>
      </c>
      <c r="CD458" s="17">
        <v>0.134393912029491</v>
      </c>
      <c r="CE458" s="17">
        <v>0.14567029511475199</v>
      </c>
    </row>
    <row r="459" spans="2:83" x14ac:dyDescent="0.35">
      <c r="B459" t="s">
        <v>252</v>
      </c>
      <c r="C459" s="17">
        <v>0.13392472506222999</v>
      </c>
      <c r="D459" s="17">
        <v>0.14182996344236101</v>
      </c>
      <c r="E459" s="17">
        <v>0.12665915096888999</v>
      </c>
      <c r="F459" s="17"/>
      <c r="G459" s="17">
        <v>0.148710056663163</v>
      </c>
      <c r="H459" s="17">
        <v>9.5374112098104605E-2</v>
      </c>
      <c r="I459" s="17">
        <v>8.3467172680917801E-2</v>
      </c>
      <c r="J459" s="17">
        <v>0.18784536455853601</v>
      </c>
      <c r="K459" s="17">
        <v>0.180645354173329</v>
      </c>
      <c r="L459" s="17">
        <v>0.12761311291300001</v>
      </c>
      <c r="M459" s="17"/>
      <c r="N459" s="17">
        <v>0.106488258095314</v>
      </c>
      <c r="O459" s="17">
        <v>0.12305380617772201</v>
      </c>
      <c r="P459" s="17">
        <v>6.8547041692541999E-2</v>
      </c>
      <c r="Q459" s="17">
        <v>8.6581028208809002E-2</v>
      </c>
      <c r="R459" s="17">
        <v>0.16549208730394799</v>
      </c>
      <c r="S459" s="17">
        <v>0.19092931762562901</v>
      </c>
      <c r="T459" s="17">
        <v>0.13501210429667099</v>
      </c>
      <c r="U459" s="17">
        <v>0.21620727254182301</v>
      </c>
      <c r="V459" s="17">
        <v>0.17928115122809901</v>
      </c>
      <c r="W459" s="17">
        <v>0.135691362157395</v>
      </c>
      <c r="X459" s="17">
        <v>0.15357363092331799</v>
      </c>
      <c r="Y459" s="17">
        <v>7.15888487540597E-2</v>
      </c>
      <c r="Z459" s="17"/>
      <c r="AA459" s="17">
        <v>7.5907246380772397E-2</v>
      </c>
      <c r="AB459" s="17">
        <v>0.140815951417611</v>
      </c>
      <c r="AC459" s="17">
        <v>0.16252451397707701</v>
      </c>
      <c r="AD459" s="17">
        <v>0.166807719620016</v>
      </c>
      <c r="AE459" s="17"/>
      <c r="AF459" s="17">
        <v>0.125134844534803</v>
      </c>
      <c r="AG459" s="17">
        <v>0.162341497214606</v>
      </c>
      <c r="AH459" s="17">
        <v>0.105997627496923</v>
      </c>
      <c r="AI459" s="17">
        <v>0.13884790029317601</v>
      </c>
      <c r="AJ459" s="17">
        <v>0.14844061176868301</v>
      </c>
      <c r="AK459" s="17">
        <v>3.4652841548181601E-2</v>
      </c>
      <c r="AL459" s="17"/>
      <c r="AM459" s="17">
        <v>0.16249466114935299</v>
      </c>
      <c r="AN459" s="17">
        <v>0.124814015678806</v>
      </c>
      <c r="AO459" s="17">
        <v>8.5206303958365204E-2</v>
      </c>
      <c r="AP459" s="17">
        <v>0.39552525017612</v>
      </c>
      <c r="AQ459" s="17">
        <v>0.12534955458198299</v>
      </c>
      <c r="AR459" s="17"/>
      <c r="AS459" s="17">
        <v>0.15944526977145901</v>
      </c>
      <c r="AT459" s="17">
        <v>0.108231513926902</v>
      </c>
      <c r="AU459" s="17">
        <v>0.121919158370737</v>
      </c>
      <c r="AV459" s="17"/>
      <c r="AW459" s="17">
        <v>0.16059418867575001</v>
      </c>
      <c r="AX459" s="17">
        <v>0.16283423411723499</v>
      </c>
      <c r="AY459" s="17">
        <v>0.10184925727686001</v>
      </c>
      <c r="AZ459" s="17">
        <v>8.6445120464752306E-2</v>
      </c>
      <c r="BA459" s="17">
        <v>0.119838409786378</v>
      </c>
      <c r="BB459" s="17"/>
      <c r="BC459" s="17">
        <v>0.131033451170184</v>
      </c>
      <c r="BD459" s="17">
        <v>0.134823272091113</v>
      </c>
      <c r="BE459" s="17" t="s">
        <v>101</v>
      </c>
      <c r="BF459" s="17">
        <v>0.17627353684286601</v>
      </c>
      <c r="BG459" s="17">
        <v>0.103353207585358</v>
      </c>
      <c r="BH459" s="17">
        <v>0.139203650489232</v>
      </c>
      <c r="BI459" s="17">
        <v>8.1830756517721495E-2</v>
      </c>
      <c r="BJ459" s="17"/>
      <c r="BK459" s="17">
        <v>0.117069549061111</v>
      </c>
      <c r="BL459" s="17">
        <v>0.10836678444793001</v>
      </c>
      <c r="BM459" s="17">
        <v>0.18248132726858601</v>
      </c>
      <c r="BN459" s="17">
        <v>0.110592218833494</v>
      </c>
      <c r="BO459" s="17">
        <v>0.18337834965820901</v>
      </c>
      <c r="BP459" s="17">
        <v>0.12987666319184499</v>
      </c>
      <c r="BQ459" s="17">
        <v>9.9808507893149004E-2</v>
      </c>
      <c r="BR459" s="17">
        <v>8.3489538214745196E-2</v>
      </c>
      <c r="BS459" s="17"/>
      <c r="BT459" s="17">
        <v>0.10275087702834999</v>
      </c>
      <c r="BU459" s="17">
        <v>0.19222322171068701</v>
      </c>
      <c r="BV459" s="17">
        <v>0.14238218225553401</v>
      </c>
      <c r="BW459" s="17"/>
      <c r="BX459" s="17">
        <v>0.126439768651745</v>
      </c>
      <c r="BY459" s="17">
        <v>0.14359161462690601</v>
      </c>
      <c r="BZ459" s="17"/>
      <c r="CA459" s="17">
        <v>0.108006105239506</v>
      </c>
      <c r="CB459" s="17">
        <v>6.1143204565953797E-2</v>
      </c>
      <c r="CC459" s="17">
        <v>0.159701506224671</v>
      </c>
      <c r="CD459" s="17">
        <v>0.161420441295717</v>
      </c>
      <c r="CE459" s="17">
        <v>0.180255541193105</v>
      </c>
    </row>
    <row r="460" spans="2:83" x14ac:dyDescent="0.35">
      <c r="B460" t="s">
        <v>253</v>
      </c>
      <c r="C460" s="17">
        <v>0.217273532434543</v>
      </c>
      <c r="D460" s="17">
        <v>0.22707545011795199</v>
      </c>
      <c r="E460" s="17">
        <v>0.208551695990393</v>
      </c>
      <c r="F460" s="17"/>
      <c r="G460" s="17">
        <v>0.18103743777355799</v>
      </c>
      <c r="H460" s="17">
        <v>0.21804841749350301</v>
      </c>
      <c r="I460" s="17">
        <v>0.24989902165550501</v>
      </c>
      <c r="J460" s="17">
        <v>0.20576315898021399</v>
      </c>
      <c r="K460" s="17">
        <v>0.21097767674725401</v>
      </c>
      <c r="L460" s="17">
        <v>0.29581364376288699</v>
      </c>
      <c r="M460" s="17"/>
      <c r="N460" s="17">
        <v>0.223648796296886</v>
      </c>
      <c r="O460" s="17">
        <v>0.26520703488549502</v>
      </c>
      <c r="P460" s="17">
        <v>0.17979810462604001</v>
      </c>
      <c r="Q460" s="17">
        <v>0.303979737620656</v>
      </c>
      <c r="R460" s="17">
        <v>0.17608011994749101</v>
      </c>
      <c r="S460" s="17">
        <v>0.232172208251959</v>
      </c>
      <c r="T460" s="17">
        <v>0.15534766423083399</v>
      </c>
      <c r="U460" s="17">
        <v>0.30625796511648801</v>
      </c>
      <c r="V460" s="17">
        <v>0.19921472577543001</v>
      </c>
      <c r="W460" s="17">
        <v>0.20969507899151099</v>
      </c>
      <c r="X460" s="17">
        <v>5.4156145797840997E-2</v>
      </c>
      <c r="Y460" s="17">
        <v>0.23391255523756099</v>
      </c>
      <c r="Z460" s="17"/>
      <c r="AA460" s="17">
        <v>0.18378960196174099</v>
      </c>
      <c r="AB460" s="17">
        <v>0.211853911507705</v>
      </c>
      <c r="AC460" s="17">
        <v>0.23665827758524299</v>
      </c>
      <c r="AD460" s="17">
        <v>0.24625060738809201</v>
      </c>
      <c r="AE460" s="17"/>
      <c r="AF460" s="17">
        <v>0.18005894723076901</v>
      </c>
      <c r="AG460" s="17">
        <v>0.25486190924124502</v>
      </c>
      <c r="AH460" s="17">
        <v>0.22247366678772401</v>
      </c>
      <c r="AI460" s="17">
        <v>0.25636390561917199</v>
      </c>
      <c r="AJ460" s="17">
        <v>0.126133357408894</v>
      </c>
      <c r="AK460" s="17">
        <v>0.33741922226638699</v>
      </c>
      <c r="AL460" s="17"/>
      <c r="AM460" s="17">
        <v>0.190834613602713</v>
      </c>
      <c r="AN460" s="17">
        <v>0.211988645412758</v>
      </c>
      <c r="AO460" s="17">
        <v>0.23802611165346199</v>
      </c>
      <c r="AP460" s="17">
        <v>0</v>
      </c>
      <c r="AQ460" s="17">
        <v>0.31149188327208199</v>
      </c>
      <c r="AR460" s="17"/>
      <c r="AS460" s="17">
        <v>0.199665194000859</v>
      </c>
      <c r="AT460" s="17">
        <v>0.208739209802276</v>
      </c>
      <c r="AU460" s="17">
        <v>0.24101216159340799</v>
      </c>
      <c r="AV460" s="17"/>
      <c r="AW460" s="17">
        <v>0.281556039494955</v>
      </c>
      <c r="AX460" s="17">
        <v>0.20697589165708999</v>
      </c>
      <c r="AY460" s="17">
        <v>0.205048939976231</v>
      </c>
      <c r="AZ460" s="17">
        <v>0.18477828937660401</v>
      </c>
      <c r="BA460" s="17">
        <v>0.13023916048182499</v>
      </c>
      <c r="BB460" s="17"/>
      <c r="BC460" s="17">
        <v>0.216846776268108</v>
      </c>
      <c r="BD460" s="17">
        <v>0.19929713996047699</v>
      </c>
      <c r="BE460" s="17" t="s">
        <v>101</v>
      </c>
      <c r="BF460" s="17">
        <v>0.16452615386649999</v>
      </c>
      <c r="BG460" s="17">
        <v>0.26203622848809599</v>
      </c>
      <c r="BH460" s="17">
        <v>0.25043181499127598</v>
      </c>
      <c r="BI460" s="17">
        <v>0.16695413723614799</v>
      </c>
      <c r="BJ460" s="17"/>
      <c r="BK460" s="17">
        <v>0.27611219465377801</v>
      </c>
      <c r="BL460" s="17">
        <v>0.35540728003931998</v>
      </c>
      <c r="BM460" s="17">
        <v>0.232138274467942</v>
      </c>
      <c r="BN460" s="17">
        <v>0.221304582305662</v>
      </c>
      <c r="BO460" s="17">
        <v>0.119626903825409</v>
      </c>
      <c r="BP460" s="17">
        <v>0.17262836116702099</v>
      </c>
      <c r="BQ460" s="17">
        <v>0.18510708088843</v>
      </c>
      <c r="BR460" s="17">
        <v>0.17047900514617301</v>
      </c>
      <c r="BS460" s="17"/>
      <c r="BT460" s="17">
        <v>0.19149275455966699</v>
      </c>
      <c r="BU460" s="17">
        <v>0.25970871022555703</v>
      </c>
      <c r="BV460" s="17">
        <v>0.22901575458265699</v>
      </c>
      <c r="BW460" s="17"/>
      <c r="BX460" s="17">
        <v>0.19880678911484101</v>
      </c>
      <c r="BY460" s="17">
        <v>0.22173598833098099</v>
      </c>
      <c r="BZ460" s="17"/>
      <c r="CA460" s="17">
        <v>8.13677116045642E-2</v>
      </c>
      <c r="CB460" s="17">
        <v>0.160915077684744</v>
      </c>
      <c r="CC460" s="17">
        <v>0.21101199063843801</v>
      </c>
      <c r="CD460" s="17">
        <v>0.24719832966871</v>
      </c>
      <c r="CE460" s="17">
        <v>0.249972873562958</v>
      </c>
    </row>
    <row r="461" spans="2:83" x14ac:dyDescent="0.35">
      <c r="B461" t="s">
        <v>254</v>
      </c>
      <c r="C461" s="17">
        <v>0.27911387167356999</v>
      </c>
      <c r="D461" s="17">
        <v>0.25573634003362</v>
      </c>
      <c r="E461" s="17">
        <v>0.29877983364573302</v>
      </c>
      <c r="F461" s="17"/>
      <c r="G461" s="17">
        <v>0.24463385235126101</v>
      </c>
      <c r="H461" s="17">
        <v>0.31758548186454</v>
      </c>
      <c r="I461" s="17">
        <v>0.28365629575773699</v>
      </c>
      <c r="J461" s="17">
        <v>0.289463977467383</v>
      </c>
      <c r="K461" s="17">
        <v>0.25754242344077799</v>
      </c>
      <c r="L461" s="17">
        <v>0.18616876993620399</v>
      </c>
      <c r="M461" s="17"/>
      <c r="N461" s="17">
        <v>0.22723023067065301</v>
      </c>
      <c r="O461" s="17">
        <v>0.21391616508726899</v>
      </c>
      <c r="P461" s="17">
        <v>0.46277848254283099</v>
      </c>
      <c r="Q461" s="17">
        <v>0.23436763428374099</v>
      </c>
      <c r="R461" s="17">
        <v>0.29549474072600002</v>
      </c>
      <c r="S461" s="17">
        <v>0.31484644862979599</v>
      </c>
      <c r="T461" s="17">
        <v>0.33876087431765201</v>
      </c>
      <c r="U461" s="17">
        <v>0.25163468905401498</v>
      </c>
      <c r="V461" s="17">
        <v>0.26510422211264201</v>
      </c>
      <c r="W461" s="17">
        <v>0.23268160205378199</v>
      </c>
      <c r="X461" s="17">
        <v>0.381643794149578</v>
      </c>
      <c r="Y461" s="17">
        <v>0.37703923727792099</v>
      </c>
      <c r="Z461" s="17"/>
      <c r="AA461" s="17">
        <v>0.32237195648754102</v>
      </c>
      <c r="AB461" s="17">
        <v>0.31119064647574302</v>
      </c>
      <c r="AC461" s="17">
        <v>0.24865072880685199</v>
      </c>
      <c r="AD461" s="17">
        <v>0.21234573805123999</v>
      </c>
      <c r="AE461" s="17"/>
      <c r="AF461" s="17">
        <v>0.26664186030707998</v>
      </c>
      <c r="AG461" s="17">
        <v>0.24525734993129999</v>
      </c>
      <c r="AH461" s="17">
        <v>0.30463704294360699</v>
      </c>
      <c r="AI461" s="17">
        <v>0.298768931902889</v>
      </c>
      <c r="AJ461" s="17">
        <v>0.37941068878999201</v>
      </c>
      <c r="AK461" s="17">
        <v>0.18090185788090599</v>
      </c>
      <c r="AL461" s="17"/>
      <c r="AM461" s="17">
        <v>0.27880398423981601</v>
      </c>
      <c r="AN461" s="17">
        <v>0.29127344768589802</v>
      </c>
      <c r="AO461" s="17">
        <v>0.32174590640419598</v>
      </c>
      <c r="AP461" s="17">
        <v>0.37355689094185002</v>
      </c>
      <c r="AQ461" s="17">
        <v>0.22218314402155101</v>
      </c>
      <c r="AR461" s="17"/>
      <c r="AS461" s="17">
        <v>0.26421657303145002</v>
      </c>
      <c r="AT461" s="17">
        <v>0.32796547593691999</v>
      </c>
      <c r="AU461" s="17">
        <v>0.19728484633613899</v>
      </c>
      <c r="AV461" s="17"/>
      <c r="AW461" s="17">
        <v>0.20552779477733901</v>
      </c>
      <c r="AX461" s="17">
        <v>0.262449614427825</v>
      </c>
      <c r="AY461" s="17">
        <v>0.35089260884433998</v>
      </c>
      <c r="AZ461" s="17">
        <v>0.32544275414740698</v>
      </c>
      <c r="BA461" s="17">
        <v>0.20230485394276601</v>
      </c>
      <c r="BB461" s="17"/>
      <c r="BC461" s="17">
        <v>0.23866538947837099</v>
      </c>
      <c r="BD461" s="17">
        <v>0.31158032048177697</v>
      </c>
      <c r="BE461" s="17" t="s">
        <v>101</v>
      </c>
      <c r="BF461" s="17">
        <v>0.26811497371260101</v>
      </c>
      <c r="BG461" s="17">
        <v>0.26471533324378199</v>
      </c>
      <c r="BH461" s="17">
        <v>0.29391584827824102</v>
      </c>
      <c r="BI461" s="17">
        <v>0.35783672469939598</v>
      </c>
      <c r="BJ461" s="17"/>
      <c r="BK461" s="17">
        <v>0.23613780585097299</v>
      </c>
      <c r="BL461" s="17">
        <v>0.25287204463262303</v>
      </c>
      <c r="BM461" s="17">
        <v>0.25301304682333398</v>
      </c>
      <c r="BN461" s="17">
        <v>0.30185202249804599</v>
      </c>
      <c r="BO461" s="17">
        <v>0.25326927861742898</v>
      </c>
      <c r="BP461" s="17">
        <v>0.34543973482426599</v>
      </c>
      <c r="BQ461" s="17">
        <v>0.28971522748564199</v>
      </c>
      <c r="BR461" s="17">
        <v>0.28506753932836798</v>
      </c>
      <c r="BS461" s="17"/>
      <c r="BT461" s="17">
        <v>0.32931596054921097</v>
      </c>
      <c r="BU461" s="17">
        <v>0.21824575721672199</v>
      </c>
      <c r="BV461" s="17">
        <v>0.25361024837031498</v>
      </c>
      <c r="BW461" s="17"/>
      <c r="BX461" s="17">
        <v>0.25395653205662699</v>
      </c>
      <c r="BY461" s="17">
        <v>0.289614249187719</v>
      </c>
      <c r="BZ461" s="17"/>
      <c r="CA461" s="17">
        <v>0.26686107802134001</v>
      </c>
      <c r="CB461" s="17">
        <v>0.32597016747636798</v>
      </c>
      <c r="CC461" s="17">
        <v>0.29827332856227601</v>
      </c>
      <c r="CD461" s="17">
        <v>0.269583696724219</v>
      </c>
      <c r="CE461" s="17">
        <v>0.20207629049558801</v>
      </c>
    </row>
    <row r="462" spans="2:83" x14ac:dyDescent="0.35">
      <c r="B462" t="s">
        <v>255</v>
      </c>
      <c r="C462" s="17">
        <v>0.19695839980767199</v>
      </c>
      <c r="D462" s="17">
        <v>0.174189636153771</v>
      </c>
      <c r="E462" s="17">
        <v>0.221149348746077</v>
      </c>
      <c r="F462" s="17"/>
      <c r="G462" s="17">
        <v>0.276033386272593</v>
      </c>
      <c r="H462" s="17">
        <v>0.249721803518548</v>
      </c>
      <c r="I462" s="17">
        <v>0.24791085344698699</v>
      </c>
      <c r="J462" s="17">
        <v>0.11261647218088899</v>
      </c>
      <c r="K462" s="17">
        <v>8.2218851027407905E-2</v>
      </c>
      <c r="L462" s="17">
        <v>4.7758264739810798E-2</v>
      </c>
      <c r="M462" s="17"/>
      <c r="N462" s="17">
        <v>0.28475223386485699</v>
      </c>
      <c r="O462" s="17">
        <v>0.18435607967297399</v>
      </c>
      <c r="P462" s="17">
        <v>0.15800557164572801</v>
      </c>
      <c r="Q462" s="17">
        <v>0.216065437285067</v>
      </c>
      <c r="R462" s="17">
        <v>0.24231164375924699</v>
      </c>
      <c r="S462" s="17">
        <v>0.112946382445222</v>
      </c>
      <c r="T462" s="17">
        <v>0.15385028942672799</v>
      </c>
      <c r="U462" s="17">
        <v>0.189230364052517</v>
      </c>
      <c r="V462" s="17">
        <v>0.182028385678355</v>
      </c>
      <c r="W462" s="17">
        <v>0.20380776859038199</v>
      </c>
      <c r="X462" s="17">
        <v>0.13622231109494901</v>
      </c>
      <c r="Y462" s="17">
        <v>0.15724081975999299</v>
      </c>
      <c r="Z462" s="17"/>
      <c r="AA462" s="17">
        <v>0.27249368057454798</v>
      </c>
      <c r="AB462" s="17">
        <v>0.173741652697885</v>
      </c>
      <c r="AC462" s="17">
        <v>0.16469385923022001</v>
      </c>
      <c r="AD462" s="17">
        <v>0.16859395827895199</v>
      </c>
      <c r="AE462" s="17"/>
      <c r="AF462" s="17">
        <v>0.297731770182388</v>
      </c>
      <c r="AG462" s="17">
        <v>0.13075619732549501</v>
      </c>
      <c r="AH462" s="17">
        <v>0.18073262292276601</v>
      </c>
      <c r="AI462" s="17">
        <v>0.16316863609239399</v>
      </c>
      <c r="AJ462" s="17">
        <v>0.14233556922129201</v>
      </c>
      <c r="AK462" s="17">
        <v>0.19258224497739301</v>
      </c>
      <c r="AL462" s="17"/>
      <c r="AM462" s="17">
        <v>0.19150479854945601</v>
      </c>
      <c r="AN462" s="17">
        <v>0.20789334130529999</v>
      </c>
      <c r="AO462" s="17">
        <v>0.14951555819314599</v>
      </c>
      <c r="AP462" s="17">
        <v>9.5631057407592701E-2</v>
      </c>
      <c r="AQ462" s="17">
        <v>0.20405229424325999</v>
      </c>
      <c r="AR462" s="17"/>
      <c r="AS462" s="17">
        <v>0.189126008695336</v>
      </c>
      <c r="AT462" s="17">
        <v>0.209643811468194</v>
      </c>
      <c r="AU462" s="17">
        <v>0.268203456575132</v>
      </c>
      <c r="AV462" s="17"/>
      <c r="AW462" s="17">
        <v>0.137073451850585</v>
      </c>
      <c r="AX462" s="17">
        <v>0.19136915618203901</v>
      </c>
      <c r="AY462" s="17">
        <v>0.232447629723988</v>
      </c>
      <c r="AZ462" s="17">
        <v>0.21080946053230901</v>
      </c>
      <c r="BA462" s="17">
        <v>0.416845796893061</v>
      </c>
      <c r="BB462" s="17"/>
      <c r="BC462" s="17">
        <v>0.20129420970759501</v>
      </c>
      <c r="BD462" s="17">
        <v>0.189491212558448</v>
      </c>
      <c r="BE462" s="17" t="s">
        <v>101</v>
      </c>
      <c r="BF462" s="17">
        <v>0.17606510169608</v>
      </c>
      <c r="BG462" s="17">
        <v>0.25728163364519002</v>
      </c>
      <c r="BH462" s="17">
        <v>0.19077305878117701</v>
      </c>
      <c r="BI462" s="17">
        <v>0.17756840930864501</v>
      </c>
      <c r="BJ462" s="17"/>
      <c r="BK462" s="17">
        <v>0.16801667546249199</v>
      </c>
      <c r="BL462" s="17">
        <v>9.0635998562003398E-2</v>
      </c>
      <c r="BM462" s="17">
        <v>0.16243117853963801</v>
      </c>
      <c r="BN462" s="17">
        <v>0.19518188428313199</v>
      </c>
      <c r="BO462" s="17">
        <v>0.29265007776493401</v>
      </c>
      <c r="BP462" s="17">
        <v>0.167415361184478</v>
      </c>
      <c r="BQ462" s="17">
        <v>0.254883315170568</v>
      </c>
      <c r="BR462" s="17">
        <v>0.28586832485215902</v>
      </c>
      <c r="BS462" s="17"/>
      <c r="BT462" s="17">
        <v>0.25969385522815303</v>
      </c>
      <c r="BU462" s="17">
        <v>7.6989419277338697E-2</v>
      </c>
      <c r="BV462" s="17">
        <v>0.17993988033251501</v>
      </c>
      <c r="BW462" s="17"/>
      <c r="BX462" s="17">
        <v>0.27322102301936901</v>
      </c>
      <c r="BY462" s="17">
        <v>0.14987914792291401</v>
      </c>
      <c r="BZ462" s="17"/>
      <c r="CA462" s="17">
        <v>0.38285612011930997</v>
      </c>
      <c r="CB462" s="17">
        <v>0.26000336195095702</v>
      </c>
      <c r="CC462" s="17">
        <v>0.16848017026905299</v>
      </c>
      <c r="CD462" s="17">
        <v>0.15544919227870199</v>
      </c>
      <c r="CE462" s="17">
        <v>0.154386944296761</v>
      </c>
    </row>
    <row r="463" spans="2:83" x14ac:dyDescent="0.35">
      <c r="B463" t="s">
        <v>113</v>
      </c>
      <c r="C463" s="17">
        <v>5.2567332909464699E-2</v>
      </c>
      <c r="D463" s="17">
        <v>5.5174385387832703E-2</v>
      </c>
      <c r="E463" s="17">
        <v>5.0218298690047E-2</v>
      </c>
      <c r="F463" s="17"/>
      <c r="G463" s="17">
        <v>3.1568663543441997E-2</v>
      </c>
      <c r="H463" s="17">
        <v>3.7220471788669302E-2</v>
      </c>
      <c r="I463" s="17">
        <v>8.18966214832621E-2</v>
      </c>
      <c r="J463" s="17">
        <v>5.4945333114900297E-2</v>
      </c>
      <c r="K463" s="17">
        <v>7.40811985576844E-2</v>
      </c>
      <c r="L463" s="17">
        <v>0</v>
      </c>
      <c r="M463" s="17"/>
      <c r="N463" s="17">
        <v>2.4943297463338201E-2</v>
      </c>
      <c r="O463" s="17">
        <v>5.9308234017015703E-2</v>
      </c>
      <c r="P463" s="17">
        <v>2.9693817471982499E-2</v>
      </c>
      <c r="Q463" s="17">
        <v>3.2227764272947199E-2</v>
      </c>
      <c r="R463" s="17">
        <v>2.5879755729588599E-2</v>
      </c>
      <c r="S463" s="17">
        <v>9.0909063955826597E-2</v>
      </c>
      <c r="T463" s="17">
        <v>6.6498512687277994E-2</v>
      </c>
      <c r="U463" s="17">
        <v>3.6669709235157902E-2</v>
      </c>
      <c r="V463" s="17">
        <v>3.8134522161158903E-2</v>
      </c>
      <c r="W463" s="17">
        <v>6.2883172778040494E-2</v>
      </c>
      <c r="X463" s="17">
        <v>0.153130151534141</v>
      </c>
      <c r="Y463" s="17">
        <v>7.4462216689611394E-2</v>
      </c>
      <c r="Z463" s="17"/>
      <c r="AA463" s="17">
        <v>4.1133714426373098E-2</v>
      </c>
      <c r="AB463" s="17">
        <v>6.2864867784578907E-2</v>
      </c>
      <c r="AC463" s="17">
        <v>4.7793985057396599E-2</v>
      </c>
      <c r="AD463" s="17">
        <v>5.8521211064020098E-2</v>
      </c>
      <c r="AE463" s="17"/>
      <c r="AF463" s="17">
        <v>3.1836699619198897E-2</v>
      </c>
      <c r="AG463" s="17">
        <v>7.6747138110917504E-2</v>
      </c>
      <c r="AH463" s="17">
        <v>5.4024521250360599E-2</v>
      </c>
      <c r="AI463" s="17">
        <v>6.0902296731632201E-2</v>
      </c>
      <c r="AJ463" s="17">
        <v>4.1387241870271201E-2</v>
      </c>
      <c r="AK463" s="17">
        <v>4.0440402043962702E-2</v>
      </c>
      <c r="AL463" s="17"/>
      <c r="AM463" s="17">
        <v>3.40317989203733E-2</v>
      </c>
      <c r="AN463" s="17">
        <v>5.0589212469559303E-2</v>
      </c>
      <c r="AO463" s="17">
        <v>0</v>
      </c>
      <c r="AP463" s="17">
        <v>0</v>
      </c>
      <c r="AQ463" s="17">
        <v>9.1259793736910094E-2</v>
      </c>
      <c r="AR463" s="17"/>
      <c r="AS463" s="17">
        <v>2.6672697909254299E-2</v>
      </c>
      <c r="AT463" s="17">
        <v>3.2537659189967302E-2</v>
      </c>
      <c r="AU463" s="17">
        <v>0</v>
      </c>
      <c r="AV463" s="17"/>
      <c r="AW463" s="17">
        <v>6.5393439763444194E-2</v>
      </c>
      <c r="AX463" s="17">
        <v>4.76576342809946E-2</v>
      </c>
      <c r="AY463" s="17">
        <v>5.5708874312638698E-2</v>
      </c>
      <c r="AZ463" s="17">
        <v>4.5409136313031097E-2</v>
      </c>
      <c r="BA463" s="17">
        <v>3.7463285320215402E-2</v>
      </c>
      <c r="BB463" s="17"/>
      <c r="BC463" s="17">
        <v>3.2363456262712899E-2</v>
      </c>
      <c r="BD463" s="17">
        <v>6.5923474044388794E-2</v>
      </c>
      <c r="BE463" s="17" t="s">
        <v>101</v>
      </c>
      <c r="BF463" s="17">
        <v>8.3347572773987605E-2</v>
      </c>
      <c r="BG463" s="17">
        <v>4.4950260422023498E-2</v>
      </c>
      <c r="BH463" s="17">
        <v>3.4759295869181001E-2</v>
      </c>
      <c r="BI463" s="17">
        <v>0.17897716698681401</v>
      </c>
      <c r="BJ463" s="17"/>
      <c r="BK463" s="17">
        <v>0.117853229057707</v>
      </c>
      <c r="BL463" s="17">
        <v>4.65647669787611E-2</v>
      </c>
      <c r="BM463" s="17">
        <v>6.8720707558176997E-2</v>
      </c>
      <c r="BN463" s="17">
        <v>4.2798318104180402E-2</v>
      </c>
      <c r="BO463" s="17">
        <v>3.71183426092472E-2</v>
      </c>
      <c r="BP463" s="17">
        <v>2.8501817507138701E-2</v>
      </c>
      <c r="BQ463" s="17">
        <v>6.0256452072282599E-2</v>
      </c>
      <c r="BR463" s="17">
        <v>5.5627314451117599E-2</v>
      </c>
      <c r="BS463" s="17"/>
      <c r="BT463" s="17">
        <v>3.6846055204186302E-2</v>
      </c>
      <c r="BU463" s="17">
        <v>3.8777278549023901E-2</v>
      </c>
      <c r="BV463" s="17">
        <v>6.98916273641568E-2</v>
      </c>
      <c r="BW463" s="17"/>
      <c r="BX463" s="17">
        <v>1.98136346306171E-2</v>
      </c>
      <c r="BY463" s="17">
        <v>7.3419603047788703E-2</v>
      </c>
      <c r="BZ463" s="17"/>
      <c r="CA463" s="17">
        <v>2.0714032588768201E-2</v>
      </c>
      <c r="CB463" s="17">
        <v>4.5355292883285499E-2</v>
      </c>
      <c r="CC463" s="17">
        <v>6.1492399307487899E-2</v>
      </c>
      <c r="CD463" s="17">
        <v>3.1954428003160597E-2</v>
      </c>
      <c r="CE463" s="17">
        <v>6.7638055336836006E-2</v>
      </c>
    </row>
    <row r="464" spans="2:83" x14ac:dyDescent="0.35">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c r="CA464" s="17"/>
      <c r="CB464" s="17"/>
      <c r="CC464" s="17"/>
      <c r="CD464" s="17"/>
      <c r="CE464" s="17"/>
    </row>
    <row r="465" spans="2:83" x14ac:dyDescent="0.35">
      <c r="B465" s="6" t="s">
        <v>268</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c r="CA465" s="17"/>
      <c r="CB465" s="17"/>
      <c r="CC465" s="17"/>
      <c r="CD465" s="17"/>
      <c r="CE465" s="17"/>
    </row>
    <row r="466" spans="2:83" x14ac:dyDescent="0.35">
      <c r="B466" s="34" t="s">
        <v>142</v>
      </c>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c r="CA466" s="17"/>
      <c r="CB466" s="17"/>
      <c r="CC466" s="17"/>
      <c r="CD466" s="17"/>
      <c r="CE466" s="17"/>
    </row>
    <row r="467" spans="2:83" x14ac:dyDescent="0.35">
      <c r="B467" t="s">
        <v>251</v>
      </c>
      <c r="C467" s="17">
        <v>0.102050082314617</v>
      </c>
      <c r="D467" s="17">
        <v>0.105450936807717</v>
      </c>
      <c r="E467" s="17">
        <v>9.9290880720727101E-2</v>
      </c>
      <c r="F467" s="17"/>
      <c r="G467" s="17">
        <v>8.7159684532073706E-2</v>
      </c>
      <c r="H467" s="17">
        <v>5.6850918852766399E-2</v>
      </c>
      <c r="I467" s="17">
        <v>6.7463434063407504E-2</v>
      </c>
      <c r="J467" s="17">
        <v>0.105407618007928</v>
      </c>
      <c r="K467" s="17">
        <v>0.209118255854228</v>
      </c>
      <c r="L467" s="17">
        <v>0.21918795840043201</v>
      </c>
      <c r="M467" s="17"/>
      <c r="N467" s="17">
        <v>0.10477806632029101</v>
      </c>
      <c r="O467" s="17">
        <v>9.0293919041612894E-2</v>
      </c>
      <c r="P467" s="17">
        <v>0.17535659577707299</v>
      </c>
      <c r="Q467" s="17">
        <v>8.0945763876360502E-2</v>
      </c>
      <c r="R467" s="17">
        <v>6.0532556408254702E-2</v>
      </c>
      <c r="S467" s="17">
        <v>8.5082823626951007E-2</v>
      </c>
      <c r="T467" s="17">
        <v>0.13859744228936599</v>
      </c>
      <c r="U467" s="17">
        <v>0.130531523389252</v>
      </c>
      <c r="V467" s="17">
        <v>7.0058403019190599E-2</v>
      </c>
      <c r="W467" s="17">
        <v>6.6935528779358405E-2</v>
      </c>
      <c r="X467" s="17">
        <v>0.14248198446647001</v>
      </c>
      <c r="Y467" s="17">
        <v>0.155694530262871</v>
      </c>
      <c r="Z467" s="17"/>
      <c r="AA467" s="17">
        <v>0.107341679526572</v>
      </c>
      <c r="AB467" s="17">
        <v>0.10373383951443001</v>
      </c>
      <c r="AC467" s="17">
        <v>6.7973660143530207E-2</v>
      </c>
      <c r="AD467" s="17">
        <v>0.12564113754102099</v>
      </c>
      <c r="AE467" s="17"/>
      <c r="AF467" s="17">
        <v>7.7892459777088793E-2</v>
      </c>
      <c r="AG467" s="17">
        <v>0.125830134174054</v>
      </c>
      <c r="AH467" s="17">
        <v>5.4399644111266902E-2</v>
      </c>
      <c r="AI467" s="17">
        <v>0.14085564779450699</v>
      </c>
      <c r="AJ467" s="17">
        <v>9.3565765888785596E-2</v>
      </c>
      <c r="AK467" s="17">
        <v>0.10514813300519001</v>
      </c>
      <c r="AL467" s="17"/>
      <c r="AM467" s="17">
        <v>9.9128760705179494E-2</v>
      </c>
      <c r="AN467" s="17">
        <v>8.0667902232583105E-2</v>
      </c>
      <c r="AO467" s="17">
        <v>0.112313279899473</v>
      </c>
      <c r="AP467" s="17">
        <v>0</v>
      </c>
      <c r="AQ467" s="17">
        <v>0.13853964580692901</v>
      </c>
      <c r="AR467" s="17"/>
      <c r="AS467" s="17">
        <v>8.4016794854378005E-2</v>
      </c>
      <c r="AT467" s="17">
        <v>9.1921269532425506E-2</v>
      </c>
      <c r="AU467" s="17">
        <v>7.3376424879016605E-2</v>
      </c>
      <c r="AV467" s="17"/>
      <c r="AW467" s="17">
        <v>0.10565286690428199</v>
      </c>
      <c r="AX467" s="17">
        <v>8.1209686714707394E-2</v>
      </c>
      <c r="AY467" s="17">
        <v>0.12615368479486699</v>
      </c>
      <c r="AZ467" s="17">
        <v>7.9286345599009905E-2</v>
      </c>
      <c r="BA467" s="17">
        <v>5.2911888343732602E-2</v>
      </c>
      <c r="BB467" s="17"/>
      <c r="BC467" s="17">
        <v>0.13839368814806</v>
      </c>
      <c r="BD467" s="17">
        <v>0.106935554840161</v>
      </c>
      <c r="BE467" s="17" t="s">
        <v>101</v>
      </c>
      <c r="BF467" s="17">
        <v>9.1053123559156401E-2</v>
      </c>
      <c r="BG467" s="17">
        <v>8.4320372407373806E-2</v>
      </c>
      <c r="BH467" s="17">
        <v>5.77238093778586E-2</v>
      </c>
      <c r="BI467" s="17">
        <v>0</v>
      </c>
      <c r="BJ467" s="17"/>
      <c r="BK467" s="17">
        <v>0</v>
      </c>
      <c r="BL467" s="17">
        <v>0.118475751235224</v>
      </c>
      <c r="BM467" s="17">
        <v>9.6210055300089498E-2</v>
      </c>
      <c r="BN467" s="17">
        <v>6.7163636399979701E-2</v>
      </c>
      <c r="BO467" s="17">
        <v>0.130207222244902</v>
      </c>
      <c r="BP467" s="17">
        <v>0.110105306528925</v>
      </c>
      <c r="BQ467" s="17">
        <v>0.14114578204625999</v>
      </c>
      <c r="BR467" s="17">
        <v>0.122203188060233</v>
      </c>
      <c r="BS467" s="17"/>
      <c r="BT467" s="17">
        <v>4.9207979989726598E-2</v>
      </c>
      <c r="BU467" s="17">
        <v>0.23243548047606299</v>
      </c>
      <c r="BV467" s="17">
        <v>0.107329591520887</v>
      </c>
      <c r="BW467" s="17"/>
      <c r="BX467" s="17">
        <v>0.106239066089305</v>
      </c>
      <c r="BY467" s="17">
        <v>0.104807576395371</v>
      </c>
      <c r="BZ467" s="17"/>
      <c r="CA467" s="17">
        <v>0.126702917645868</v>
      </c>
      <c r="CB467" s="17">
        <v>9.6061073047529894E-2</v>
      </c>
      <c r="CC467" s="17">
        <v>0.109964079002336</v>
      </c>
      <c r="CD467" s="17">
        <v>4.6861395928241498E-2</v>
      </c>
      <c r="CE467" s="17">
        <v>0.14259669472993799</v>
      </c>
    </row>
    <row r="468" spans="2:83" x14ac:dyDescent="0.35">
      <c r="B468" t="s">
        <v>252</v>
      </c>
      <c r="C468" s="17">
        <v>0.14108027268812601</v>
      </c>
      <c r="D468" s="17">
        <v>0.13203304699021701</v>
      </c>
      <c r="E468" s="17">
        <v>0.148240788807845</v>
      </c>
      <c r="F468" s="17"/>
      <c r="G468" s="17">
        <v>0.126344978886335</v>
      </c>
      <c r="H468" s="17">
        <v>0.123241158295348</v>
      </c>
      <c r="I468" s="17">
        <v>0.18317345139688099</v>
      </c>
      <c r="J468" s="17">
        <v>0.16597610584421801</v>
      </c>
      <c r="K468" s="17">
        <v>0.104579441931564</v>
      </c>
      <c r="L468" s="17">
        <v>8.0353000707275898E-2</v>
      </c>
      <c r="M468" s="17"/>
      <c r="N468" s="17">
        <v>0.120256826636472</v>
      </c>
      <c r="O468" s="17">
        <v>0.121040394867875</v>
      </c>
      <c r="P468" s="17">
        <v>0.199663775978491</v>
      </c>
      <c r="Q468" s="17">
        <v>0.252945211122864</v>
      </c>
      <c r="R468" s="17">
        <v>9.1947498764978999E-2</v>
      </c>
      <c r="S468" s="17">
        <v>0.12020884350439601</v>
      </c>
      <c r="T468" s="17">
        <v>0.16339534801196801</v>
      </c>
      <c r="U468" s="17">
        <v>9.7571783219955105E-2</v>
      </c>
      <c r="V468" s="17">
        <v>0.149917853611055</v>
      </c>
      <c r="W468" s="17">
        <v>0.12828610765899301</v>
      </c>
      <c r="X468" s="17">
        <v>5.8390782047444099E-2</v>
      </c>
      <c r="Y468" s="17">
        <v>0.135699917695809</v>
      </c>
      <c r="Z468" s="17"/>
      <c r="AA468" s="17">
        <v>0.12903340411070799</v>
      </c>
      <c r="AB468" s="17">
        <v>0.12827633430492</v>
      </c>
      <c r="AC468" s="17">
        <v>0.155088105248672</v>
      </c>
      <c r="AD468" s="17">
        <v>0.15978731507255001</v>
      </c>
      <c r="AE468" s="17"/>
      <c r="AF468" s="17">
        <v>0.11419036152303701</v>
      </c>
      <c r="AG468" s="17">
        <v>0.15623328940357301</v>
      </c>
      <c r="AH468" s="17">
        <v>0.12476589810804301</v>
      </c>
      <c r="AI468" s="17">
        <v>0.17888800013533501</v>
      </c>
      <c r="AJ468" s="17">
        <v>0.114170887764401</v>
      </c>
      <c r="AK468" s="17">
        <v>0.171622750879836</v>
      </c>
      <c r="AL468" s="17"/>
      <c r="AM468" s="17">
        <v>0.138936032078807</v>
      </c>
      <c r="AN468" s="17">
        <v>0.138497710651037</v>
      </c>
      <c r="AO468" s="17">
        <v>0.18642400271784601</v>
      </c>
      <c r="AP468" s="17">
        <v>0</v>
      </c>
      <c r="AQ468" s="17">
        <v>0.117213135466419</v>
      </c>
      <c r="AR468" s="17"/>
      <c r="AS468" s="17">
        <v>0.119699798351144</v>
      </c>
      <c r="AT468" s="17">
        <v>0.14303432731671301</v>
      </c>
      <c r="AU468" s="17">
        <v>0.167870248529156</v>
      </c>
      <c r="AV468" s="17"/>
      <c r="AW468" s="17">
        <v>0.14910556036310299</v>
      </c>
      <c r="AX468" s="17">
        <v>0.13547991067265899</v>
      </c>
      <c r="AY468" s="17">
        <v>0.12602992745027</v>
      </c>
      <c r="AZ468" s="17">
        <v>0.158185297073065</v>
      </c>
      <c r="BA468" s="17">
        <v>0.21885957611456999</v>
      </c>
      <c r="BB468" s="17"/>
      <c r="BC468" s="17">
        <v>0.128563576976677</v>
      </c>
      <c r="BD468" s="17">
        <v>0.191068746811243</v>
      </c>
      <c r="BE468" s="17" t="s">
        <v>101</v>
      </c>
      <c r="BF468" s="17">
        <v>8.9520149937771895E-2</v>
      </c>
      <c r="BG468" s="17">
        <v>0.12488897858038001</v>
      </c>
      <c r="BH468" s="17">
        <v>0.103061207939368</v>
      </c>
      <c r="BI468" s="17">
        <v>0.19247955966354399</v>
      </c>
      <c r="BJ468" s="17"/>
      <c r="BK468" s="17">
        <v>0.199435773199588</v>
      </c>
      <c r="BL468" s="17">
        <v>0.14711939553110001</v>
      </c>
      <c r="BM468" s="17">
        <v>0.131823779693478</v>
      </c>
      <c r="BN468" s="17">
        <v>0.10975655568189401</v>
      </c>
      <c r="BO468" s="17">
        <v>0.20249347340701401</v>
      </c>
      <c r="BP468" s="17">
        <v>0.171475959922504</v>
      </c>
      <c r="BQ468" s="17">
        <v>0.130689863073846</v>
      </c>
      <c r="BR468" s="17">
        <v>8.4184275617066595E-2</v>
      </c>
      <c r="BS468" s="17"/>
      <c r="BT468" s="17">
        <v>0.160953936901923</v>
      </c>
      <c r="BU468" s="17">
        <v>0.110370699161514</v>
      </c>
      <c r="BV468" s="17">
        <v>0.13415278237744499</v>
      </c>
      <c r="BW468" s="17"/>
      <c r="BX468" s="17">
        <v>0.13684285935020499</v>
      </c>
      <c r="BY468" s="17">
        <v>0.14921743607239099</v>
      </c>
      <c r="BZ468" s="17"/>
      <c r="CA468" s="17">
        <v>7.7748886873663797E-2</v>
      </c>
      <c r="CB468" s="17">
        <v>0.15781441940524199</v>
      </c>
      <c r="CC468" s="17">
        <v>0.14477910736451899</v>
      </c>
      <c r="CD468" s="17">
        <v>0.16745418861021899</v>
      </c>
      <c r="CE468" s="17">
        <v>0.145136627179833</v>
      </c>
    </row>
    <row r="469" spans="2:83" x14ac:dyDescent="0.35">
      <c r="B469" t="s">
        <v>253</v>
      </c>
      <c r="C469" s="17">
        <v>0.22571296832250001</v>
      </c>
      <c r="D469" s="17">
        <v>0.25429222215365299</v>
      </c>
      <c r="E469" s="17">
        <v>0.19637002963220901</v>
      </c>
      <c r="F469" s="17"/>
      <c r="G469" s="17">
        <v>0.23260936813973801</v>
      </c>
      <c r="H469" s="17">
        <v>0.129493357125919</v>
      </c>
      <c r="I469" s="17">
        <v>0.22152150611013699</v>
      </c>
      <c r="J469" s="17">
        <v>0.25227787924523098</v>
      </c>
      <c r="K469" s="17">
        <v>0.29387772522071398</v>
      </c>
      <c r="L469" s="17">
        <v>0.33696489249942801</v>
      </c>
      <c r="M469" s="17"/>
      <c r="N469" s="17">
        <v>0.15568668686085799</v>
      </c>
      <c r="O469" s="17">
        <v>0.224475393541054</v>
      </c>
      <c r="P469" s="17">
        <v>0.242688595822489</v>
      </c>
      <c r="Q469" s="17">
        <v>0.20512979285132199</v>
      </c>
      <c r="R469" s="17">
        <v>0.28946742094355299</v>
      </c>
      <c r="S469" s="17">
        <v>0.329770132680762</v>
      </c>
      <c r="T469" s="17">
        <v>0.18915862517880799</v>
      </c>
      <c r="U469" s="17">
        <v>0.25737779232331998</v>
      </c>
      <c r="V469" s="17">
        <v>0.24475996479668299</v>
      </c>
      <c r="W469" s="17">
        <v>0.19853772678499301</v>
      </c>
      <c r="X469" s="17">
        <v>0.25266296533390797</v>
      </c>
      <c r="Y469" s="17">
        <v>0.25461361613303402</v>
      </c>
      <c r="Z469" s="17"/>
      <c r="AA469" s="17">
        <v>0.171029828736185</v>
      </c>
      <c r="AB469" s="17">
        <v>0.269492234792785</v>
      </c>
      <c r="AC469" s="17">
        <v>0.223589422925736</v>
      </c>
      <c r="AD469" s="17">
        <v>0.24662882507553599</v>
      </c>
      <c r="AE469" s="17"/>
      <c r="AF469" s="17">
        <v>0.19640750312617</v>
      </c>
      <c r="AG469" s="17">
        <v>0.23194473933295701</v>
      </c>
      <c r="AH469" s="17">
        <v>0.19833046803988899</v>
      </c>
      <c r="AI469" s="17">
        <v>0.28081328476873002</v>
      </c>
      <c r="AJ469" s="17">
        <v>0.201975099837299</v>
      </c>
      <c r="AK469" s="17">
        <v>0.28935282101514598</v>
      </c>
      <c r="AL469" s="17"/>
      <c r="AM469" s="17">
        <v>0.23185159594437299</v>
      </c>
      <c r="AN469" s="17">
        <v>0.20749988851773901</v>
      </c>
      <c r="AO469" s="17">
        <v>0.25096684334347902</v>
      </c>
      <c r="AP469" s="17">
        <v>0.227818966734082</v>
      </c>
      <c r="AQ469" s="17">
        <v>0.24715167055231099</v>
      </c>
      <c r="AR469" s="17"/>
      <c r="AS469" s="17">
        <v>0.20298222543689801</v>
      </c>
      <c r="AT469" s="17">
        <v>0.228656514599723</v>
      </c>
      <c r="AU469" s="17">
        <v>0.23894989504251299</v>
      </c>
      <c r="AV469" s="17"/>
      <c r="AW469" s="17">
        <v>0.32043024454347002</v>
      </c>
      <c r="AX469" s="17">
        <v>0.223485359048372</v>
      </c>
      <c r="AY469" s="17">
        <v>0.22428249836229799</v>
      </c>
      <c r="AZ469" s="17">
        <v>0.15388032935684101</v>
      </c>
      <c r="BA469" s="17">
        <v>9.1859294897090896E-2</v>
      </c>
      <c r="BB469" s="17"/>
      <c r="BC469" s="17">
        <v>0.22804490714040301</v>
      </c>
      <c r="BD469" s="17">
        <v>0.25253740835259803</v>
      </c>
      <c r="BE469" s="17" t="s">
        <v>101</v>
      </c>
      <c r="BF469" s="17">
        <v>0.12879370434881801</v>
      </c>
      <c r="BG469" s="17">
        <v>0.274888953301205</v>
      </c>
      <c r="BH469" s="17">
        <v>0.20441059474871001</v>
      </c>
      <c r="BI469" s="17">
        <v>0.26048760491119399</v>
      </c>
      <c r="BJ469" s="17"/>
      <c r="BK469" s="17">
        <v>0.30926492003015099</v>
      </c>
      <c r="BL469" s="17">
        <v>0.22379839189547501</v>
      </c>
      <c r="BM469" s="17">
        <v>0.21820429780787201</v>
      </c>
      <c r="BN469" s="17">
        <v>0.27551005288375702</v>
      </c>
      <c r="BO469" s="17">
        <v>0.17962945022243401</v>
      </c>
      <c r="BP469" s="17">
        <v>0.21498215795355499</v>
      </c>
      <c r="BQ469" s="17">
        <v>0.22821283405141601</v>
      </c>
      <c r="BR469" s="17">
        <v>0.16889211211779601</v>
      </c>
      <c r="BS469" s="17"/>
      <c r="BT469" s="17">
        <v>0.21253409813960999</v>
      </c>
      <c r="BU469" s="17">
        <v>0.28109336542561397</v>
      </c>
      <c r="BV469" s="17">
        <v>0.22081981414572199</v>
      </c>
      <c r="BW469" s="17"/>
      <c r="BX469" s="17">
        <v>0.187671530966805</v>
      </c>
      <c r="BY469" s="17">
        <v>0.24415548261791301</v>
      </c>
      <c r="BZ469" s="17"/>
      <c r="CA469" s="17">
        <v>8.1606509707130404E-2</v>
      </c>
      <c r="CB469" s="17">
        <v>0.19419736750505701</v>
      </c>
      <c r="CC469" s="17">
        <v>0.24748338822681801</v>
      </c>
      <c r="CD469" s="17">
        <v>0.24662089279744101</v>
      </c>
      <c r="CE469" s="17">
        <v>0.23190048908880001</v>
      </c>
    </row>
    <row r="470" spans="2:83" x14ac:dyDescent="0.35">
      <c r="B470" t="s">
        <v>254</v>
      </c>
      <c r="C470" s="17">
        <v>0.27821298195397698</v>
      </c>
      <c r="D470" s="17">
        <v>0.25211685018764202</v>
      </c>
      <c r="E470" s="17">
        <v>0.30756252911639897</v>
      </c>
      <c r="F470" s="17"/>
      <c r="G470" s="17">
        <v>0.261355761902416</v>
      </c>
      <c r="H470" s="17">
        <v>0.38020513860187699</v>
      </c>
      <c r="I470" s="17">
        <v>0.20316449284456201</v>
      </c>
      <c r="J470" s="17">
        <v>0.28882283163137901</v>
      </c>
      <c r="K470" s="17">
        <v>0.287487116040962</v>
      </c>
      <c r="L470" s="17">
        <v>0.18231198461776901</v>
      </c>
      <c r="M470" s="17"/>
      <c r="N470" s="17">
        <v>0.28482307522610001</v>
      </c>
      <c r="O470" s="17">
        <v>0.275906473118672</v>
      </c>
      <c r="P470" s="17">
        <v>0.19178278106741001</v>
      </c>
      <c r="Q470" s="17">
        <v>0.21920707447513399</v>
      </c>
      <c r="R470" s="17">
        <v>0.19266518433987101</v>
      </c>
      <c r="S470" s="17">
        <v>0.35285500708161599</v>
      </c>
      <c r="T470" s="17">
        <v>0.19523710849279699</v>
      </c>
      <c r="U470" s="17">
        <v>0.380342008998723</v>
      </c>
      <c r="V470" s="17">
        <v>0.36230907158699999</v>
      </c>
      <c r="W470" s="17">
        <v>0.35073988823052499</v>
      </c>
      <c r="X470" s="17">
        <v>0.251061155398981</v>
      </c>
      <c r="Y470" s="17">
        <v>0.19958249020447599</v>
      </c>
      <c r="Z470" s="17"/>
      <c r="AA470" s="17">
        <v>0.314610071777148</v>
      </c>
      <c r="AB470" s="17">
        <v>0.291626207997288</v>
      </c>
      <c r="AC470" s="17">
        <v>0.31241303608148702</v>
      </c>
      <c r="AD470" s="17">
        <v>0.17957546361555399</v>
      </c>
      <c r="AE470" s="17"/>
      <c r="AF470" s="17">
        <v>0.28711036312003102</v>
      </c>
      <c r="AG470" s="17">
        <v>0.27872218984367098</v>
      </c>
      <c r="AH470" s="17">
        <v>0.34776991309510702</v>
      </c>
      <c r="AI470" s="17">
        <v>0.226776713910462</v>
      </c>
      <c r="AJ470" s="17">
        <v>0.3000799955649</v>
      </c>
      <c r="AK470" s="17">
        <v>0.14525297710444199</v>
      </c>
      <c r="AL470" s="17"/>
      <c r="AM470" s="17">
        <v>0.30003159782060101</v>
      </c>
      <c r="AN470" s="17">
        <v>0.31862048905718698</v>
      </c>
      <c r="AO470" s="17">
        <v>0.15258429037995699</v>
      </c>
      <c r="AP470" s="17">
        <v>0.28959469939798299</v>
      </c>
      <c r="AQ470" s="17">
        <v>0.244584860483718</v>
      </c>
      <c r="AR470" s="17"/>
      <c r="AS470" s="17">
        <v>0.32458505172295898</v>
      </c>
      <c r="AT470" s="17">
        <v>0.30337988391501097</v>
      </c>
      <c r="AU470" s="17">
        <v>0.21112232166243899</v>
      </c>
      <c r="AV470" s="17"/>
      <c r="AW470" s="17">
        <v>0.18844396947557501</v>
      </c>
      <c r="AX470" s="17">
        <v>0.303660641281843</v>
      </c>
      <c r="AY470" s="17">
        <v>0.30694696948067501</v>
      </c>
      <c r="AZ470" s="17">
        <v>0.31661518718874798</v>
      </c>
      <c r="BA470" s="17">
        <v>0.185801654602371</v>
      </c>
      <c r="BB470" s="17"/>
      <c r="BC470" s="17">
        <v>0.307058426345445</v>
      </c>
      <c r="BD470" s="17">
        <v>0.234018797388027</v>
      </c>
      <c r="BE470" s="17" t="s">
        <v>101</v>
      </c>
      <c r="BF470" s="17">
        <v>0.30906763887394401</v>
      </c>
      <c r="BG470" s="17">
        <v>0.22563958214627899</v>
      </c>
      <c r="BH470" s="17">
        <v>0.31529532179369502</v>
      </c>
      <c r="BI470" s="17">
        <v>0.324257146618882</v>
      </c>
      <c r="BJ470" s="17"/>
      <c r="BK470" s="17">
        <v>0.193894537550417</v>
      </c>
      <c r="BL470" s="17">
        <v>0.27755442655371998</v>
      </c>
      <c r="BM470" s="17">
        <v>0.29736242798916801</v>
      </c>
      <c r="BN470" s="17">
        <v>0.26629247801011402</v>
      </c>
      <c r="BO470" s="17">
        <v>0.29536498669036199</v>
      </c>
      <c r="BP470" s="17">
        <v>0.23690600870971901</v>
      </c>
      <c r="BQ470" s="17">
        <v>0.33379777042594899</v>
      </c>
      <c r="BR470" s="17">
        <v>0.28174715565976699</v>
      </c>
      <c r="BS470" s="17"/>
      <c r="BT470" s="17">
        <v>0.26203291820995001</v>
      </c>
      <c r="BU470" s="17">
        <v>0.24272704832344599</v>
      </c>
      <c r="BV470" s="17">
        <v>0.302055351917564</v>
      </c>
      <c r="BW470" s="17"/>
      <c r="BX470" s="17">
        <v>0.293914049159405</v>
      </c>
      <c r="BY470" s="17">
        <v>0.27399223139036699</v>
      </c>
      <c r="BZ470" s="17"/>
      <c r="CA470" s="17">
        <v>0.28539806777744398</v>
      </c>
      <c r="CB470" s="17">
        <v>0.29563926622299203</v>
      </c>
      <c r="CC470" s="17">
        <v>0.300315059760698</v>
      </c>
      <c r="CD470" s="17">
        <v>0.325996535121366</v>
      </c>
      <c r="CE470" s="17">
        <v>0.24811917560444299</v>
      </c>
    </row>
    <row r="471" spans="2:83" x14ac:dyDescent="0.35">
      <c r="B471" t="s">
        <v>255</v>
      </c>
      <c r="C471" s="17">
        <v>0.21383907749620201</v>
      </c>
      <c r="D471" s="17">
        <v>0.21650269609109099</v>
      </c>
      <c r="E471" s="17">
        <v>0.20960161111322201</v>
      </c>
      <c r="F471" s="17"/>
      <c r="G471" s="17">
        <v>0.273272615576656</v>
      </c>
      <c r="H471" s="17">
        <v>0.26128302071710502</v>
      </c>
      <c r="I471" s="17">
        <v>0.28025168678311302</v>
      </c>
      <c r="J471" s="17">
        <v>0.132993485022982</v>
      </c>
      <c r="K471" s="17">
        <v>7.8790789472089007E-2</v>
      </c>
      <c r="L471" s="17">
        <v>0.15453598619192099</v>
      </c>
      <c r="M471" s="17"/>
      <c r="N471" s="17">
        <v>0.31058392063565998</v>
      </c>
      <c r="O471" s="17">
        <v>0.20846445710426401</v>
      </c>
      <c r="P471" s="17">
        <v>0.190508251354537</v>
      </c>
      <c r="Q471" s="17">
        <v>0.160647007464509</v>
      </c>
      <c r="R471" s="17">
        <v>0.334444526178169</v>
      </c>
      <c r="S471" s="17">
        <v>9.8204522830675406E-2</v>
      </c>
      <c r="T471" s="17">
        <v>0.27826576625833699</v>
      </c>
      <c r="U471" s="17">
        <v>0.13417689206875</v>
      </c>
      <c r="V471" s="17">
        <v>0.17295470698607199</v>
      </c>
      <c r="W471" s="17">
        <v>0.174099823155696</v>
      </c>
      <c r="X471" s="17">
        <v>0.23807291558685001</v>
      </c>
      <c r="Y471" s="17">
        <v>0.205349543240431</v>
      </c>
      <c r="Z471" s="17"/>
      <c r="AA471" s="17">
        <v>0.27238224415151602</v>
      </c>
      <c r="AB471" s="17">
        <v>0.16081680188620601</v>
      </c>
      <c r="AC471" s="17">
        <v>0.21322172188491401</v>
      </c>
      <c r="AD471" s="17">
        <v>0.20191470314450199</v>
      </c>
      <c r="AE471" s="17"/>
      <c r="AF471" s="17">
        <v>0.29780996536188797</v>
      </c>
      <c r="AG471" s="17">
        <v>0.17388898509995601</v>
      </c>
      <c r="AH471" s="17">
        <v>0.22173721136784699</v>
      </c>
      <c r="AI471" s="17">
        <v>0.141089374208657</v>
      </c>
      <c r="AJ471" s="17">
        <v>0.20990536751234601</v>
      </c>
      <c r="AK471" s="17">
        <v>0.24970171225378601</v>
      </c>
      <c r="AL471" s="17"/>
      <c r="AM471" s="17">
        <v>0.186394797851863</v>
      </c>
      <c r="AN471" s="17">
        <v>0.22485437390669599</v>
      </c>
      <c r="AO471" s="17">
        <v>0.25250142810858001</v>
      </c>
      <c r="AP471" s="17">
        <v>0.48258633386793398</v>
      </c>
      <c r="AQ471" s="17">
        <v>0.18674187740478401</v>
      </c>
      <c r="AR471" s="17"/>
      <c r="AS471" s="17">
        <v>0.243360487522748</v>
      </c>
      <c r="AT471" s="17">
        <v>0.20867405447843901</v>
      </c>
      <c r="AU471" s="17">
        <v>0.269473303794106</v>
      </c>
      <c r="AV471" s="17"/>
      <c r="AW471" s="17">
        <v>0.18771567647803999</v>
      </c>
      <c r="AX471" s="17">
        <v>0.207685346643395</v>
      </c>
      <c r="AY471" s="17">
        <v>0.19500012756938501</v>
      </c>
      <c r="AZ471" s="17">
        <v>0.27503131398231601</v>
      </c>
      <c r="BA471" s="17">
        <v>0.36927144613523</v>
      </c>
      <c r="BB471" s="17"/>
      <c r="BC471" s="17">
        <v>0.17483924608731699</v>
      </c>
      <c r="BD471" s="17">
        <v>0.171791756924522</v>
      </c>
      <c r="BE471" s="17" t="s">
        <v>101</v>
      </c>
      <c r="BF471" s="17">
        <v>0.34904314159518501</v>
      </c>
      <c r="BG471" s="17">
        <v>0.20438805797794701</v>
      </c>
      <c r="BH471" s="17">
        <v>0.29490635577958402</v>
      </c>
      <c r="BI471" s="17">
        <v>0.13932149557861701</v>
      </c>
      <c r="BJ471" s="17"/>
      <c r="BK471" s="17">
        <v>0.242488479286083</v>
      </c>
      <c r="BL471" s="17">
        <v>0.185838752248603</v>
      </c>
      <c r="BM471" s="17">
        <v>0.208784847771706</v>
      </c>
      <c r="BN471" s="17">
        <v>0.24256953988681099</v>
      </c>
      <c r="BO471" s="17">
        <v>0.16543148798531501</v>
      </c>
      <c r="BP471" s="17">
        <v>0.242644499808225</v>
      </c>
      <c r="BQ471" s="17">
        <v>0.166153750402529</v>
      </c>
      <c r="BR471" s="17">
        <v>0.325612548839949</v>
      </c>
      <c r="BS471" s="17"/>
      <c r="BT471" s="17">
        <v>0.28296395463832402</v>
      </c>
      <c r="BU471" s="17">
        <v>9.0659558297247006E-2</v>
      </c>
      <c r="BV471" s="17">
        <v>0.192011919445255</v>
      </c>
      <c r="BW471" s="17"/>
      <c r="BX471" s="17">
        <v>0.26006512535339299</v>
      </c>
      <c r="BY471" s="17">
        <v>0.18278229967562601</v>
      </c>
      <c r="BZ471" s="17"/>
      <c r="CA471" s="17">
        <v>0.42854361799589302</v>
      </c>
      <c r="CB471" s="17">
        <v>0.256287873819179</v>
      </c>
      <c r="CC471" s="17">
        <v>0.15775051783095201</v>
      </c>
      <c r="CD471" s="17">
        <v>0.179581784711313</v>
      </c>
      <c r="CE471" s="17">
        <v>0.163568930248083</v>
      </c>
    </row>
    <row r="472" spans="2:83" x14ac:dyDescent="0.35">
      <c r="B472" t="s">
        <v>113</v>
      </c>
      <c r="C472" s="17">
        <v>3.9104617224578003E-2</v>
      </c>
      <c r="D472" s="17">
        <v>3.9604247769680599E-2</v>
      </c>
      <c r="E472" s="17">
        <v>3.8934160609597403E-2</v>
      </c>
      <c r="F472" s="17"/>
      <c r="G472" s="17">
        <v>1.92575909627812E-2</v>
      </c>
      <c r="H472" s="17">
        <v>4.8926406406984403E-2</v>
      </c>
      <c r="I472" s="17">
        <v>4.4425428801899099E-2</v>
      </c>
      <c r="J472" s="17">
        <v>5.4522080248262501E-2</v>
      </c>
      <c r="K472" s="17">
        <v>2.6146671480444202E-2</v>
      </c>
      <c r="L472" s="17">
        <v>2.6646177583175001E-2</v>
      </c>
      <c r="M472" s="17"/>
      <c r="N472" s="17">
        <v>2.38714243206175E-2</v>
      </c>
      <c r="O472" s="17">
        <v>7.98193623265223E-2</v>
      </c>
      <c r="P472" s="17">
        <v>0</v>
      </c>
      <c r="Q472" s="17">
        <v>8.1125150209811203E-2</v>
      </c>
      <c r="R472" s="17">
        <v>3.0942813365172201E-2</v>
      </c>
      <c r="S472" s="17">
        <v>1.38786702755994E-2</v>
      </c>
      <c r="T472" s="17">
        <v>3.5345709768724302E-2</v>
      </c>
      <c r="U472" s="17">
        <v>0</v>
      </c>
      <c r="V472" s="17">
        <v>0</v>
      </c>
      <c r="W472" s="17">
        <v>8.1400925390435003E-2</v>
      </c>
      <c r="X472" s="17">
        <v>5.7330197166346901E-2</v>
      </c>
      <c r="Y472" s="17">
        <v>4.90599024633789E-2</v>
      </c>
      <c r="Z472" s="17"/>
      <c r="AA472" s="17">
        <v>5.6027716978711804E-3</v>
      </c>
      <c r="AB472" s="17">
        <v>4.6054581504371798E-2</v>
      </c>
      <c r="AC472" s="17">
        <v>2.7714053715660599E-2</v>
      </c>
      <c r="AD472" s="17">
        <v>8.6452555550837501E-2</v>
      </c>
      <c r="AE472" s="17"/>
      <c r="AF472" s="17">
        <v>2.65893470917841E-2</v>
      </c>
      <c r="AG472" s="17">
        <v>3.3380662145788602E-2</v>
      </c>
      <c r="AH472" s="17">
        <v>5.2996865277847999E-2</v>
      </c>
      <c r="AI472" s="17">
        <v>3.1576979182308999E-2</v>
      </c>
      <c r="AJ472" s="17">
        <v>8.0302883432268296E-2</v>
      </c>
      <c r="AK472" s="17">
        <v>3.8921605741600501E-2</v>
      </c>
      <c r="AL472" s="17"/>
      <c r="AM472" s="17">
        <v>4.3657215599176097E-2</v>
      </c>
      <c r="AN472" s="17">
        <v>2.9859635634757801E-2</v>
      </c>
      <c r="AO472" s="17">
        <v>4.5210155550664398E-2</v>
      </c>
      <c r="AP472" s="17">
        <v>0</v>
      </c>
      <c r="AQ472" s="17">
        <v>6.5768810285839294E-2</v>
      </c>
      <c r="AR472" s="17"/>
      <c r="AS472" s="17">
        <v>2.5355642111873401E-2</v>
      </c>
      <c r="AT472" s="17">
        <v>2.4333950157688501E-2</v>
      </c>
      <c r="AU472" s="17">
        <v>3.92078060927692E-2</v>
      </c>
      <c r="AV472" s="17"/>
      <c r="AW472" s="17">
        <v>4.8651682235530201E-2</v>
      </c>
      <c r="AX472" s="17">
        <v>4.84790556390233E-2</v>
      </c>
      <c r="AY472" s="17">
        <v>2.1586792342504098E-2</v>
      </c>
      <c r="AZ472" s="17">
        <v>1.7001526800020698E-2</v>
      </c>
      <c r="BA472" s="17">
        <v>8.1296139907005002E-2</v>
      </c>
      <c r="BB472" s="17"/>
      <c r="BC472" s="17">
        <v>2.3100155302096598E-2</v>
      </c>
      <c r="BD472" s="17">
        <v>4.3647735683449901E-2</v>
      </c>
      <c r="BE472" s="17" t="s">
        <v>101</v>
      </c>
      <c r="BF472" s="17">
        <v>3.2522241685124402E-2</v>
      </c>
      <c r="BG472" s="17">
        <v>8.5874055586814699E-2</v>
      </c>
      <c r="BH472" s="17">
        <v>2.4602710360784201E-2</v>
      </c>
      <c r="BI472" s="17">
        <v>8.3454193227762E-2</v>
      </c>
      <c r="BJ472" s="17"/>
      <c r="BK472" s="17">
        <v>5.4916289933760701E-2</v>
      </c>
      <c r="BL472" s="17">
        <v>4.7213282535877497E-2</v>
      </c>
      <c r="BM472" s="17">
        <v>4.7614591437685497E-2</v>
      </c>
      <c r="BN472" s="17">
        <v>3.8707737137443701E-2</v>
      </c>
      <c r="BO472" s="17">
        <v>2.6873379449973402E-2</v>
      </c>
      <c r="BP472" s="17">
        <v>2.3886067077071998E-2</v>
      </c>
      <c r="BQ472" s="17">
        <v>0</v>
      </c>
      <c r="BR472" s="17">
        <v>1.7360719705187599E-2</v>
      </c>
      <c r="BS472" s="17"/>
      <c r="BT472" s="17">
        <v>3.2307112120466303E-2</v>
      </c>
      <c r="BU472" s="17">
        <v>4.2713848316116701E-2</v>
      </c>
      <c r="BV472" s="17">
        <v>4.36305405931268E-2</v>
      </c>
      <c r="BW472" s="17"/>
      <c r="BX472" s="17">
        <v>1.52673690808871E-2</v>
      </c>
      <c r="BY472" s="17">
        <v>4.5044973848333003E-2</v>
      </c>
      <c r="BZ472" s="17"/>
      <c r="CA472" s="17">
        <v>0</v>
      </c>
      <c r="CB472" s="17">
        <v>0</v>
      </c>
      <c r="CC472" s="17">
        <v>3.9707847814676497E-2</v>
      </c>
      <c r="CD472" s="17">
        <v>3.3485202831419002E-2</v>
      </c>
      <c r="CE472" s="17">
        <v>6.8678083148902502E-2</v>
      </c>
    </row>
    <row r="473" spans="2:83" x14ac:dyDescent="0.3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c r="CB473" s="17"/>
      <c r="CC473" s="17"/>
      <c r="CD473" s="17"/>
      <c r="CE473" s="17"/>
    </row>
    <row r="474" spans="2:83" x14ac:dyDescent="0.35">
      <c r="B474" s="6" t="s">
        <v>269</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c r="CA474" s="17"/>
      <c r="CB474" s="17"/>
      <c r="CC474" s="17"/>
      <c r="CD474" s="17"/>
      <c r="CE474" s="17"/>
    </row>
    <row r="475" spans="2:83" x14ac:dyDescent="0.35">
      <c r="B475" s="35" t="s">
        <v>350</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c r="CA475" s="17"/>
      <c r="CB475" s="17"/>
      <c r="CC475" s="17"/>
      <c r="CD475" s="17"/>
      <c r="CE475" s="17"/>
    </row>
    <row r="476" spans="2:83" x14ac:dyDescent="0.35">
      <c r="B476" t="s">
        <v>251</v>
      </c>
      <c r="C476" s="17">
        <v>0.7541307581726</v>
      </c>
      <c r="D476" s="17">
        <v>0.76635387598584503</v>
      </c>
      <c r="E476" s="17">
        <v>0.74285231023020604</v>
      </c>
      <c r="F476" s="17"/>
      <c r="G476" s="17" t="s">
        <v>101</v>
      </c>
      <c r="H476" s="17" t="s">
        <v>101</v>
      </c>
      <c r="I476" s="17" t="s">
        <v>101</v>
      </c>
      <c r="J476" s="17">
        <v>0</v>
      </c>
      <c r="K476" s="17">
        <v>0.59892505223443704</v>
      </c>
      <c r="L476" s="17">
        <v>0.78720657930068605</v>
      </c>
      <c r="M476" s="17"/>
      <c r="N476" s="17">
        <v>0.70932134483753295</v>
      </c>
      <c r="O476" s="17">
        <v>0.84284497481416198</v>
      </c>
      <c r="P476" s="17">
        <v>0.65539305582327501</v>
      </c>
      <c r="Q476" s="17">
        <v>0.72547391560235697</v>
      </c>
      <c r="R476" s="17">
        <v>0.79825502019785399</v>
      </c>
      <c r="S476" s="17">
        <v>0.70975958785168503</v>
      </c>
      <c r="T476" s="17">
        <v>0.74510907296740903</v>
      </c>
      <c r="U476" s="17">
        <v>0.75771174038120304</v>
      </c>
      <c r="V476" s="17">
        <v>0.75394121441466</v>
      </c>
      <c r="W476" s="17">
        <v>0.74661944103960898</v>
      </c>
      <c r="X476" s="17">
        <v>0.81006754405016601</v>
      </c>
      <c r="Y476" s="17">
        <v>0.89827375204099902</v>
      </c>
      <c r="Z476" s="17"/>
      <c r="AA476" s="17">
        <v>0.76303665846411495</v>
      </c>
      <c r="AB476" s="17">
        <v>0.72590926922247201</v>
      </c>
      <c r="AC476" s="17">
        <v>0.77739475536078395</v>
      </c>
      <c r="AD476" s="17">
        <v>0.76905800419916504</v>
      </c>
      <c r="AE476" s="17"/>
      <c r="AF476" s="17">
        <v>0.71573171881463904</v>
      </c>
      <c r="AG476" s="17">
        <v>0.79198327938541302</v>
      </c>
      <c r="AH476" s="17">
        <v>0.65867921386349504</v>
      </c>
      <c r="AI476" s="17">
        <v>0.76405743686285099</v>
      </c>
      <c r="AJ476" s="17">
        <v>0.78736623940558603</v>
      </c>
      <c r="AK476" s="17">
        <v>0.61841023174580501</v>
      </c>
      <c r="AL476" s="17"/>
      <c r="AM476" s="17">
        <v>0.77035624666813896</v>
      </c>
      <c r="AN476" s="17">
        <v>0.736859199385693</v>
      </c>
      <c r="AO476" s="17">
        <v>0.70035968450336294</v>
      </c>
      <c r="AP476" s="17">
        <v>0.90022992573204996</v>
      </c>
      <c r="AQ476" s="17">
        <v>0.79755295257008296</v>
      </c>
      <c r="AR476" s="17"/>
      <c r="AS476" s="17">
        <v>0.785163279448436</v>
      </c>
      <c r="AT476" s="17">
        <v>0.70284728823372999</v>
      </c>
      <c r="AU476" s="17">
        <v>0.67398483244740304</v>
      </c>
      <c r="AV476" s="17"/>
      <c r="AW476" s="17">
        <v>0.77924895644073899</v>
      </c>
      <c r="AX476" s="17">
        <v>0.74163830015173104</v>
      </c>
      <c r="AY476" s="17">
        <v>0.73668893992984097</v>
      </c>
      <c r="AZ476" s="17">
        <v>0.61185300501638695</v>
      </c>
      <c r="BA476" s="17">
        <v>1</v>
      </c>
      <c r="BB476" s="17"/>
      <c r="BC476" s="17">
        <v>0.77387738276985896</v>
      </c>
      <c r="BD476" s="17">
        <v>0.57217771014974605</v>
      </c>
      <c r="BE476" s="17" t="s">
        <v>101</v>
      </c>
      <c r="BF476" s="17">
        <v>0.55533715955279295</v>
      </c>
      <c r="BG476" s="17">
        <v>0.56796873512503698</v>
      </c>
      <c r="BH476" s="17">
        <v>0.84844971354822596</v>
      </c>
      <c r="BI476" s="17">
        <v>1</v>
      </c>
      <c r="BJ476" s="17"/>
      <c r="BK476" s="17">
        <v>0.64138897080276003</v>
      </c>
      <c r="BL476" s="17">
        <v>0.74932132390045603</v>
      </c>
      <c r="BM476" s="17">
        <v>0.73885303995220397</v>
      </c>
      <c r="BN476" s="17">
        <v>0.75365821938536703</v>
      </c>
      <c r="BO476" s="17">
        <v>0.83830271942732304</v>
      </c>
      <c r="BP476" s="17">
        <v>0.88222222906312198</v>
      </c>
      <c r="BQ476" s="17">
        <v>0.81479626918968195</v>
      </c>
      <c r="BR476" s="17">
        <v>0.55855471141281898</v>
      </c>
      <c r="BS476" s="17"/>
      <c r="BT476" s="17">
        <v>0.547840115753781</v>
      </c>
      <c r="BU476" s="17">
        <v>0.75952542441314397</v>
      </c>
      <c r="BV476" s="17">
        <v>0.76635857823248499</v>
      </c>
      <c r="BW476" s="17"/>
      <c r="BX476" s="17">
        <v>0.73182224191149603</v>
      </c>
      <c r="BY476" s="17">
        <v>0.62494655325429005</v>
      </c>
      <c r="BZ476" s="17"/>
      <c r="CA476" s="17" t="s">
        <v>101</v>
      </c>
      <c r="CB476" s="17" t="s">
        <v>101</v>
      </c>
      <c r="CC476" s="17" t="s">
        <v>101</v>
      </c>
      <c r="CD476" s="17" t="s">
        <v>101</v>
      </c>
      <c r="CE476" s="17" t="s">
        <v>101</v>
      </c>
    </row>
    <row r="477" spans="2:83" x14ac:dyDescent="0.35">
      <c r="B477" t="s">
        <v>252</v>
      </c>
      <c r="C477" s="17">
        <v>6.9826180028072699E-2</v>
      </c>
      <c r="D477" s="17">
        <v>6.3863527606682999E-2</v>
      </c>
      <c r="E477" s="17">
        <v>7.5328005827408895E-2</v>
      </c>
      <c r="F477" s="17"/>
      <c r="G477" s="17" t="s">
        <v>101</v>
      </c>
      <c r="H477" s="17" t="s">
        <v>101</v>
      </c>
      <c r="I477" s="17" t="s">
        <v>101</v>
      </c>
      <c r="J477" s="17">
        <v>0</v>
      </c>
      <c r="K477" s="17">
        <v>0.10010292402981</v>
      </c>
      <c r="L477" s="17">
        <v>6.6199657433199693E-2</v>
      </c>
      <c r="M477" s="17"/>
      <c r="N477" s="17">
        <v>0.132302748177997</v>
      </c>
      <c r="O477" s="17">
        <v>4.6454320432903901E-2</v>
      </c>
      <c r="P477" s="17">
        <v>6.4484994971184997E-2</v>
      </c>
      <c r="Q477" s="17">
        <v>0.122219257903618</v>
      </c>
      <c r="R477" s="17">
        <v>0</v>
      </c>
      <c r="S477" s="17">
        <v>8.9779146559230805E-2</v>
      </c>
      <c r="T477" s="17">
        <v>0.13220499634577601</v>
      </c>
      <c r="U477" s="17">
        <v>0.11419803575476301</v>
      </c>
      <c r="V477" s="17">
        <v>5.9008077503587199E-2</v>
      </c>
      <c r="W477" s="17">
        <v>1.8270558961326899E-2</v>
      </c>
      <c r="X477" s="17">
        <v>7.0646380026354899E-2</v>
      </c>
      <c r="Y477" s="17">
        <v>0.101726247959001</v>
      </c>
      <c r="Z477" s="17"/>
      <c r="AA477" s="17">
        <v>9.2331835430282602E-2</v>
      </c>
      <c r="AB477" s="17">
        <v>0.10121728165609099</v>
      </c>
      <c r="AC477" s="17">
        <v>4.4938987426752501E-2</v>
      </c>
      <c r="AD477" s="17">
        <v>3.2061613022709101E-2</v>
      </c>
      <c r="AE477" s="17"/>
      <c r="AF477" s="17">
        <v>4.2399364746128598E-2</v>
      </c>
      <c r="AG477" s="17">
        <v>7.3456851436096898E-2</v>
      </c>
      <c r="AH477" s="17">
        <v>9.9653546298884205E-2</v>
      </c>
      <c r="AI477" s="17">
        <v>3.0254599555427399E-2</v>
      </c>
      <c r="AJ477" s="17">
        <v>9.29885570282733E-2</v>
      </c>
      <c r="AK477" s="17">
        <v>9.5030952597340096E-2</v>
      </c>
      <c r="AL477" s="17"/>
      <c r="AM477" s="17">
        <v>6.0774086752080597E-2</v>
      </c>
      <c r="AN477" s="17">
        <v>0.101619849002705</v>
      </c>
      <c r="AO477" s="17">
        <v>7.8349522372816796E-2</v>
      </c>
      <c r="AP477" s="17">
        <v>0</v>
      </c>
      <c r="AQ477" s="17">
        <v>9.7134999329721403E-2</v>
      </c>
      <c r="AR477" s="17"/>
      <c r="AS477" s="17">
        <v>4.02385804049427E-2</v>
      </c>
      <c r="AT477" s="17">
        <v>0.123878567552465</v>
      </c>
      <c r="AU477" s="17">
        <v>5.7661208494230398E-2</v>
      </c>
      <c r="AV477" s="17"/>
      <c r="AW477" s="17">
        <v>5.1363992605539498E-2</v>
      </c>
      <c r="AX477" s="17">
        <v>9.3573052651238095E-2</v>
      </c>
      <c r="AY477" s="17">
        <v>8.0706250326590095E-2</v>
      </c>
      <c r="AZ477" s="17">
        <v>0.13484680976089899</v>
      </c>
      <c r="BA477" s="17">
        <v>0</v>
      </c>
      <c r="BB477" s="17"/>
      <c r="BC477" s="17">
        <v>7.0183199126085297E-2</v>
      </c>
      <c r="BD477" s="17">
        <v>0.143584028576804</v>
      </c>
      <c r="BE477" s="17" t="s">
        <v>101</v>
      </c>
      <c r="BF477" s="17">
        <v>5.4509318651963602E-2</v>
      </c>
      <c r="BG477" s="17">
        <v>0.113777950600495</v>
      </c>
      <c r="BH477" s="17">
        <v>0</v>
      </c>
      <c r="BI477" s="17">
        <v>0</v>
      </c>
      <c r="BJ477" s="17"/>
      <c r="BK477" s="17">
        <v>0.107771052525299</v>
      </c>
      <c r="BL477" s="17">
        <v>7.9285603608341998E-2</v>
      </c>
      <c r="BM477" s="17">
        <v>4.5861904785448299E-2</v>
      </c>
      <c r="BN477" s="17">
        <v>4.9602380421227797E-2</v>
      </c>
      <c r="BO477" s="17">
        <v>5.89206202715373E-2</v>
      </c>
      <c r="BP477" s="17">
        <v>6.5483975416965004E-2</v>
      </c>
      <c r="BQ477" s="17">
        <v>0.18520373081031799</v>
      </c>
      <c r="BR477" s="17">
        <v>0.185417626330909</v>
      </c>
      <c r="BS477" s="17"/>
      <c r="BT477" s="17">
        <v>0</v>
      </c>
      <c r="BU477" s="17">
        <v>7.6914271907789697E-2</v>
      </c>
      <c r="BV477" s="17">
        <v>6.0145599098148497E-2</v>
      </c>
      <c r="BW477" s="17"/>
      <c r="BX477" s="17">
        <v>8.3624228458718197E-2</v>
      </c>
      <c r="BY477" s="17">
        <v>4.4103059862150303E-2</v>
      </c>
      <c r="BZ477" s="17"/>
      <c r="CA477" s="17" t="s">
        <v>101</v>
      </c>
      <c r="CB477" s="17" t="s">
        <v>101</v>
      </c>
      <c r="CC477" s="17" t="s">
        <v>101</v>
      </c>
      <c r="CD477" s="17" t="s">
        <v>101</v>
      </c>
      <c r="CE477" s="17" t="s">
        <v>101</v>
      </c>
    </row>
    <row r="478" spans="2:83" x14ac:dyDescent="0.35">
      <c r="B478" t="s">
        <v>253</v>
      </c>
      <c r="C478" s="17">
        <v>9.1979812010301198E-2</v>
      </c>
      <c r="D478" s="17">
        <v>6.1698725081526601E-2</v>
      </c>
      <c r="E478" s="17">
        <v>0.119920609749748</v>
      </c>
      <c r="F478" s="17"/>
      <c r="G478" s="17" t="s">
        <v>101</v>
      </c>
      <c r="H478" s="17" t="s">
        <v>101</v>
      </c>
      <c r="I478" s="17" t="s">
        <v>101</v>
      </c>
      <c r="J478" s="17">
        <v>0</v>
      </c>
      <c r="K478" s="17">
        <v>0.178559873226246</v>
      </c>
      <c r="L478" s="17">
        <v>8.0206516192002003E-2</v>
      </c>
      <c r="M478" s="17"/>
      <c r="N478" s="17">
        <v>7.9423363648100501E-2</v>
      </c>
      <c r="O478" s="17">
        <v>0.110700704752934</v>
      </c>
      <c r="P478" s="17">
        <v>0.12778251777711</v>
      </c>
      <c r="Q478" s="17">
        <v>8.7633906822872504E-2</v>
      </c>
      <c r="R478" s="17">
        <v>6.7791787060762193E-2</v>
      </c>
      <c r="S478" s="17">
        <v>3.5564442939553E-2</v>
      </c>
      <c r="T478" s="17">
        <v>3.5261937034894102E-2</v>
      </c>
      <c r="U478" s="17">
        <v>3.8234631295230102E-2</v>
      </c>
      <c r="V478" s="17">
        <v>9.8578391849044503E-2</v>
      </c>
      <c r="W478" s="17">
        <v>0.19904266125409001</v>
      </c>
      <c r="X478" s="17">
        <v>2.84685982338879E-2</v>
      </c>
      <c r="Y478" s="17">
        <v>0</v>
      </c>
      <c r="Z478" s="17"/>
      <c r="AA478" s="17">
        <v>6.9387157846814096E-2</v>
      </c>
      <c r="AB478" s="17">
        <v>0.11507552398657001</v>
      </c>
      <c r="AC478" s="17">
        <v>0.13273926377765799</v>
      </c>
      <c r="AD478" s="17">
        <v>6.0841290096683799E-2</v>
      </c>
      <c r="AE478" s="17"/>
      <c r="AF478" s="17">
        <v>0.12390788783208601</v>
      </c>
      <c r="AG478" s="17">
        <v>6.0012235304428098E-2</v>
      </c>
      <c r="AH478" s="17">
        <v>0.127657175251079</v>
      </c>
      <c r="AI478" s="17">
        <v>9.6199120131017696E-2</v>
      </c>
      <c r="AJ478" s="17">
        <v>8.7455998272418706E-2</v>
      </c>
      <c r="AK478" s="17">
        <v>0.16961943774881</v>
      </c>
      <c r="AL478" s="17"/>
      <c r="AM478" s="17">
        <v>9.0917538149954402E-2</v>
      </c>
      <c r="AN478" s="17">
        <v>2.90494267266664E-2</v>
      </c>
      <c r="AO478" s="17">
        <v>9.6179355300865702E-2</v>
      </c>
      <c r="AP478" s="17">
        <v>0</v>
      </c>
      <c r="AQ478" s="17">
        <v>6.6611056336910293E-2</v>
      </c>
      <c r="AR478" s="17"/>
      <c r="AS478" s="17">
        <v>8.10080168760485E-2</v>
      </c>
      <c r="AT478" s="17">
        <v>6.8361670487365606E-2</v>
      </c>
      <c r="AU478" s="17">
        <v>9.57090004690834E-2</v>
      </c>
      <c r="AV478" s="17"/>
      <c r="AW478" s="17">
        <v>7.5915992261388301E-2</v>
      </c>
      <c r="AX478" s="17">
        <v>0.124308938300185</v>
      </c>
      <c r="AY478" s="17">
        <v>6.0551219293122002E-2</v>
      </c>
      <c r="AZ478" s="17">
        <v>0.158578487391456</v>
      </c>
      <c r="BA478" s="17">
        <v>0</v>
      </c>
      <c r="BB478" s="17"/>
      <c r="BC478" s="17">
        <v>8.3511999258728098E-2</v>
      </c>
      <c r="BD478" s="17">
        <v>5.1371868560349802E-2</v>
      </c>
      <c r="BE478" s="17" t="s">
        <v>101</v>
      </c>
      <c r="BF478" s="17">
        <v>0.19383919425583199</v>
      </c>
      <c r="BG478" s="17">
        <v>9.8400091026301401E-2</v>
      </c>
      <c r="BH478" s="17">
        <v>0.15155028645177401</v>
      </c>
      <c r="BI478" s="17">
        <v>0</v>
      </c>
      <c r="BJ478" s="17"/>
      <c r="BK478" s="17">
        <v>9.2977518669009496E-2</v>
      </c>
      <c r="BL478" s="17">
        <v>7.7821584249784304E-2</v>
      </c>
      <c r="BM478" s="17">
        <v>0.13566581237575501</v>
      </c>
      <c r="BN478" s="17">
        <v>9.8017784256639498E-2</v>
      </c>
      <c r="BO478" s="17">
        <v>3.2817663952392703E-2</v>
      </c>
      <c r="BP478" s="17">
        <v>5.2293795519913103E-2</v>
      </c>
      <c r="BQ478" s="17">
        <v>0</v>
      </c>
      <c r="BR478" s="17">
        <v>0.101562505049308</v>
      </c>
      <c r="BS478" s="17"/>
      <c r="BT478" s="17">
        <v>0.16980319762086801</v>
      </c>
      <c r="BU478" s="17">
        <v>9.0605892765906304E-2</v>
      </c>
      <c r="BV478" s="17">
        <v>8.5431743582729799E-2</v>
      </c>
      <c r="BW478" s="17"/>
      <c r="BX478" s="17">
        <v>0.12906303053292101</v>
      </c>
      <c r="BY478" s="17">
        <v>0.16495872814946</v>
      </c>
      <c r="BZ478" s="17"/>
      <c r="CA478" s="17" t="s">
        <v>101</v>
      </c>
      <c r="CB478" s="17" t="s">
        <v>101</v>
      </c>
      <c r="CC478" s="17" t="s">
        <v>101</v>
      </c>
      <c r="CD478" s="17" t="s">
        <v>101</v>
      </c>
      <c r="CE478" s="17" t="s">
        <v>101</v>
      </c>
    </row>
    <row r="479" spans="2:83" x14ac:dyDescent="0.35">
      <c r="B479" t="s">
        <v>254</v>
      </c>
      <c r="C479" s="17">
        <v>2.1359912603163899E-2</v>
      </c>
      <c r="D479" s="17">
        <v>3.4800598090821797E-2</v>
      </c>
      <c r="E479" s="17">
        <v>8.9579973227282301E-3</v>
      </c>
      <c r="F479" s="17"/>
      <c r="G479" s="17" t="s">
        <v>101</v>
      </c>
      <c r="H479" s="17" t="s">
        <v>101</v>
      </c>
      <c r="I479" s="17" t="s">
        <v>101</v>
      </c>
      <c r="J479" s="17">
        <v>0.372574131057267</v>
      </c>
      <c r="K479" s="17">
        <v>4.4333038289805698E-2</v>
      </c>
      <c r="L479" s="17">
        <v>1.33433280677946E-2</v>
      </c>
      <c r="M479" s="17"/>
      <c r="N479" s="17">
        <v>3.8541432400964401E-2</v>
      </c>
      <c r="O479" s="17">
        <v>0</v>
      </c>
      <c r="P479" s="17">
        <v>1.8774403126938202E-2</v>
      </c>
      <c r="Q479" s="17">
        <v>3.4791925720997999E-2</v>
      </c>
      <c r="R479" s="17">
        <v>0</v>
      </c>
      <c r="S479" s="17">
        <v>4.3046729527280697E-2</v>
      </c>
      <c r="T479" s="17">
        <v>2.7188967521076801E-2</v>
      </c>
      <c r="U479" s="17">
        <v>4.38940576952348E-2</v>
      </c>
      <c r="V479" s="17">
        <v>3.79449328175731E-2</v>
      </c>
      <c r="W479" s="17">
        <v>0</v>
      </c>
      <c r="X479" s="17">
        <v>3.1834118954951099E-2</v>
      </c>
      <c r="Y479" s="17">
        <v>0</v>
      </c>
      <c r="Z479" s="17"/>
      <c r="AA479" s="17">
        <v>1.78944283590944E-2</v>
      </c>
      <c r="AB479" s="17">
        <v>1.84166708053921E-2</v>
      </c>
      <c r="AC479" s="17">
        <v>1.5045412994870999E-2</v>
      </c>
      <c r="AD479" s="17">
        <v>2.3263086071019901E-2</v>
      </c>
      <c r="AE479" s="17"/>
      <c r="AF479" s="17">
        <v>0</v>
      </c>
      <c r="AG479" s="17">
        <v>1.4659028041308199E-2</v>
      </c>
      <c r="AH479" s="17">
        <v>1.6224873876032001E-2</v>
      </c>
      <c r="AI479" s="17">
        <v>5.0269407574370699E-2</v>
      </c>
      <c r="AJ479" s="17">
        <v>1.3418658189480801E-2</v>
      </c>
      <c r="AK479" s="17">
        <v>0</v>
      </c>
      <c r="AL479" s="17"/>
      <c r="AM479" s="17">
        <v>8.6900750558646794E-3</v>
      </c>
      <c r="AN479" s="17">
        <v>7.27477417137639E-2</v>
      </c>
      <c r="AO479" s="17">
        <v>2.3330099371638699E-2</v>
      </c>
      <c r="AP479" s="17">
        <v>0</v>
      </c>
      <c r="AQ479" s="17">
        <v>0</v>
      </c>
      <c r="AR479" s="17"/>
      <c r="AS479" s="17">
        <v>5.5459927185357296E-3</v>
      </c>
      <c r="AT479" s="17">
        <v>5.0242674493791502E-2</v>
      </c>
      <c r="AU479" s="17">
        <v>5.1482300100191697E-2</v>
      </c>
      <c r="AV479" s="17"/>
      <c r="AW479" s="17">
        <v>1.4888979146788699E-2</v>
      </c>
      <c r="AX479" s="17">
        <v>9.5274992963836E-3</v>
      </c>
      <c r="AY479" s="17">
        <v>4.6084196813125401E-2</v>
      </c>
      <c r="AZ479" s="17">
        <v>0</v>
      </c>
      <c r="BA479" s="17">
        <v>0</v>
      </c>
      <c r="BB479" s="17"/>
      <c r="BC479" s="17">
        <v>9.6099801977084197E-3</v>
      </c>
      <c r="BD479" s="17">
        <v>0.14738131823610501</v>
      </c>
      <c r="BE479" s="17" t="s">
        <v>101</v>
      </c>
      <c r="BF479" s="17">
        <v>5.24367097783364E-2</v>
      </c>
      <c r="BG479" s="17">
        <v>0.163893278464666</v>
      </c>
      <c r="BH479" s="17">
        <v>0</v>
      </c>
      <c r="BI479" s="17">
        <v>0</v>
      </c>
      <c r="BJ479" s="17"/>
      <c r="BK479" s="17">
        <v>6.6390342113573295E-2</v>
      </c>
      <c r="BL479" s="17">
        <v>2.5116679824543901E-2</v>
      </c>
      <c r="BM479" s="17">
        <v>1.6436100040079799E-2</v>
      </c>
      <c r="BN479" s="17">
        <v>2.91439588829022E-2</v>
      </c>
      <c r="BO479" s="17">
        <v>0</v>
      </c>
      <c r="BP479" s="17">
        <v>0</v>
      </c>
      <c r="BQ479" s="17">
        <v>0</v>
      </c>
      <c r="BR479" s="17">
        <v>0.15446515720696499</v>
      </c>
      <c r="BS479" s="17"/>
      <c r="BT479" s="17">
        <v>0.14366186754719901</v>
      </c>
      <c r="BU479" s="17">
        <v>1.0388436293366599E-2</v>
      </c>
      <c r="BV479" s="17">
        <v>3.5533959476078798E-2</v>
      </c>
      <c r="BW479" s="17"/>
      <c r="BX479" s="17">
        <v>5.5490499096865001E-2</v>
      </c>
      <c r="BY479" s="17">
        <v>6.1291415163725702E-2</v>
      </c>
      <c r="BZ479" s="17"/>
      <c r="CA479" s="17" t="s">
        <v>101</v>
      </c>
      <c r="CB479" s="17" t="s">
        <v>101</v>
      </c>
      <c r="CC479" s="17" t="s">
        <v>101</v>
      </c>
      <c r="CD479" s="17" t="s">
        <v>101</v>
      </c>
      <c r="CE479" s="17" t="s">
        <v>101</v>
      </c>
    </row>
    <row r="480" spans="2:83" x14ac:dyDescent="0.35">
      <c r="B480" t="s">
        <v>255</v>
      </c>
      <c r="C480" s="17">
        <v>2.04444503322572E-2</v>
      </c>
      <c r="D480" s="17">
        <v>2.7503475445389301E-2</v>
      </c>
      <c r="E480" s="17">
        <v>1.3930985561734799E-2</v>
      </c>
      <c r="F480" s="17"/>
      <c r="G480" s="17" t="s">
        <v>101</v>
      </c>
      <c r="H480" s="17" t="s">
        <v>101</v>
      </c>
      <c r="I480" s="17" t="s">
        <v>101</v>
      </c>
      <c r="J480" s="17">
        <v>0.43155137853882602</v>
      </c>
      <c r="K480" s="17">
        <v>5.9618197893881099E-2</v>
      </c>
      <c r="L480" s="17">
        <v>9.2205601654937498E-3</v>
      </c>
      <c r="M480" s="17"/>
      <c r="N480" s="17">
        <v>0</v>
      </c>
      <c r="O480" s="17">
        <v>0</v>
      </c>
      <c r="P480" s="17">
        <v>4.3366774086376202E-2</v>
      </c>
      <c r="Q480" s="17">
        <v>2.9880993950154498E-2</v>
      </c>
      <c r="R480" s="17">
        <v>8.4929389514112302E-2</v>
      </c>
      <c r="S480" s="17">
        <v>0</v>
      </c>
      <c r="T480" s="17">
        <v>3.4157996267158701E-2</v>
      </c>
      <c r="U480" s="17">
        <v>0</v>
      </c>
      <c r="V480" s="17">
        <v>0</v>
      </c>
      <c r="W480" s="17">
        <v>1.8303356929184101E-2</v>
      </c>
      <c r="X480" s="17">
        <v>0</v>
      </c>
      <c r="Y480" s="17">
        <v>0</v>
      </c>
      <c r="Z480" s="17"/>
      <c r="AA480" s="17">
        <v>1.7237462722858699E-2</v>
      </c>
      <c r="AB480" s="17">
        <v>1.0171248807519601E-2</v>
      </c>
      <c r="AC480" s="17">
        <v>2.9881580439935301E-2</v>
      </c>
      <c r="AD480" s="17">
        <v>2.6071950392434599E-2</v>
      </c>
      <c r="AE480" s="17"/>
      <c r="AF480" s="17">
        <v>0</v>
      </c>
      <c r="AG480" s="17">
        <v>8.9389375439975199E-3</v>
      </c>
      <c r="AH480" s="17">
        <v>4.4298365161581102E-2</v>
      </c>
      <c r="AI480" s="17">
        <v>2.2840758820846099E-2</v>
      </c>
      <c r="AJ480" s="17">
        <v>0</v>
      </c>
      <c r="AK480" s="17">
        <v>0.116939377908045</v>
      </c>
      <c r="AL480" s="17"/>
      <c r="AM480" s="17">
        <v>2.71249750738848E-2</v>
      </c>
      <c r="AN480" s="17">
        <v>1.59331984023308E-2</v>
      </c>
      <c r="AO480" s="17">
        <v>2.8799443856416699E-2</v>
      </c>
      <c r="AP480" s="17">
        <v>0</v>
      </c>
      <c r="AQ480" s="17">
        <v>0</v>
      </c>
      <c r="AR480" s="17"/>
      <c r="AS480" s="17">
        <v>2.6583002170555401E-2</v>
      </c>
      <c r="AT480" s="17">
        <v>2.2925155862795799E-2</v>
      </c>
      <c r="AU480" s="17">
        <v>6.5575890351987104E-2</v>
      </c>
      <c r="AV480" s="17"/>
      <c r="AW480" s="17">
        <v>3.3445319037385499E-2</v>
      </c>
      <c r="AX480" s="17">
        <v>2.3737165663224199E-2</v>
      </c>
      <c r="AY480" s="17">
        <v>0</v>
      </c>
      <c r="AZ480" s="17">
        <v>5.1265462052368399E-2</v>
      </c>
      <c r="BA480" s="17">
        <v>0</v>
      </c>
      <c r="BB480" s="17"/>
      <c r="BC480" s="17">
        <v>1.4964934039779E-2</v>
      </c>
      <c r="BD480" s="17">
        <v>8.5485074476996298E-2</v>
      </c>
      <c r="BE480" s="17" t="s">
        <v>101</v>
      </c>
      <c r="BF480" s="17">
        <v>0.14387761776107499</v>
      </c>
      <c r="BG480" s="17">
        <v>0</v>
      </c>
      <c r="BH480" s="17">
        <v>0</v>
      </c>
      <c r="BI480" s="17">
        <v>0</v>
      </c>
      <c r="BJ480" s="17"/>
      <c r="BK480" s="17">
        <v>0</v>
      </c>
      <c r="BL480" s="17">
        <v>1.85990064206558E-2</v>
      </c>
      <c r="BM480" s="17">
        <v>1.95967833548229E-2</v>
      </c>
      <c r="BN480" s="17">
        <v>1.3760200955734899E-2</v>
      </c>
      <c r="BO480" s="17">
        <v>6.9958996348746597E-2</v>
      </c>
      <c r="BP480" s="17">
        <v>0</v>
      </c>
      <c r="BQ480" s="17">
        <v>0</v>
      </c>
      <c r="BR480" s="17">
        <v>0</v>
      </c>
      <c r="BS480" s="17"/>
      <c r="BT480" s="17">
        <v>7.4995036761746195E-2</v>
      </c>
      <c r="BU480" s="17">
        <v>2.1807966242071E-2</v>
      </c>
      <c r="BV480" s="17">
        <v>8.6357810635489096E-3</v>
      </c>
      <c r="BW480" s="17"/>
      <c r="BX480" s="17">
        <v>0</v>
      </c>
      <c r="BY480" s="17">
        <v>5.7679597487489298E-2</v>
      </c>
      <c r="BZ480" s="17"/>
      <c r="CA480" s="17" t="s">
        <v>101</v>
      </c>
      <c r="CB480" s="17" t="s">
        <v>101</v>
      </c>
      <c r="CC480" s="17" t="s">
        <v>101</v>
      </c>
      <c r="CD480" s="17" t="s">
        <v>101</v>
      </c>
      <c r="CE480" s="17" t="s">
        <v>101</v>
      </c>
    </row>
    <row r="481" spans="2:83" x14ac:dyDescent="0.35">
      <c r="B481" t="s">
        <v>113</v>
      </c>
      <c r="C481" s="17">
        <v>4.2258886853604703E-2</v>
      </c>
      <c r="D481" s="17">
        <v>4.57797977897344E-2</v>
      </c>
      <c r="E481" s="17">
        <v>3.9010091308173803E-2</v>
      </c>
      <c r="F481" s="17"/>
      <c r="G481" s="17" t="s">
        <v>101</v>
      </c>
      <c r="H481" s="17" t="s">
        <v>101</v>
      </c>
      <c r="I481" s="17" t="s">
        <v>101</v>
      </c>
      <c r="J481" s="17">
        <v>0.195874490403907</v>
      </c>
      <c r="K481" s="17">
        <v>1.84609143258198E-2</v>
      </c>
      <c r="L481" s="17">
        <v>4.3823358840823702E-2</v>
      </c>
      <c r="M481" s="17"/>
      <c r="N481" s="17">
        <v>4.0411110935404802E-2</v>
      </c>
      <c r="O481" s="17">
        <v>0</v>
      </c>
      <c r="P481" s="17">
        <v>9.01982542151155E-2</v>
      </c>
      <c r="Q481" s="17">
        <v>0</v>
      </c>
      <c r="R481" s="17">
        <v>4.9023803227271297E-2</v>
      </c>
      <c r="S481" s="17">
        <v>0.12185009312225099</v>
      </c>
      <c r="T481" s="17">
        <v>2.6077029863685201E-2</v>
      </c>
      <c r="U481" s="17">
        <v>4.5961534873568501E-2</v>
      </c>
      <c r="V481" s="17">
        <v>5.0527383415134998E-2</v>
      </c>
      <c r="W481" s="17">
        <v>1.77639818157901E-2</v>
      </c>
      <c r="X481" s="17">
        <v>5.8983358734640397E-2</v>
      </c>
      <c r="Y481" s="17">
        <v>0</v>
      </c>
      <c r="Z481" s="17"/>
      <c r="AA481" s="17">
        <v>4.0112457176834898E-2</v>
      </c>
      <c r="AB481" s="17">
        <v>2.92100055219549E-2</v>
      </c>
      <c r="AC481" s="17">
        <v>0</v>
      </c>
      <c r="AD481" s="17">
        <v>8.8704056217987506E-2</v>
      </c>
      <c r="AE481" s="17"/>
      <c r="AF481" s="17">
        <v>0.11796102860714699</v>
      </c>
      <c r="AG481" s="17">
        <v>5.0949668288756599E-2</v>
      </c>
      <c r="AH481" s="17">
        <v>5.3486825548928599E-2</v>
      </c>
      <c r="AI481" s="17">
        <v>3.6378677055486801E-2</v>
      </c>
      <c r="AJ481" s="17">
        <v>1.8770547104241701E-2</v>
      </c>
      <c r="AK481" s="17">
        <v>0</v>
      </c>
      <c r="AL481" s="17"/>
      <c r="AM481" s="17">
        <v>4.2137078300076097E-2</v>
      </c>
      <c r="AN481" s="17">
        <v>4.3790584768841401E-2</v>
      </c>
      <c r="AO481" s="17">
        <v>7.2981894594899205E-2</v>
      </c>
      <c r="AP481" s="17">
        <v>9.9770074267949704E-2</v>
      </c>
      <c r="AQ481" s="17">
        <v>3.8700991763285002E-2</v>
      </c>
      <c r="AR481" s="17"/>
      <c r="AS481" s="17">
        <v>6.1461128381481801E-2</v>
      </c>
      <c r="AT481" s="17">
        <v>3.1744643369851798E-2</v>
      </c>
      <c r="AU481" s="17">
        <v>5.5586768137104399E-2</v>
      </c>
      <c r="AV481" s="17"/>
      <c r="AW481" s="17">
        <v>4.5136760508158902E-2</v>
      </c>
      <c r="AX481" s="17">
        <v>7.2150439372378498E-3</v>
      </c>
      <c r="AY481" s="17">
        <v>7.5969393637321594E-2</v>
      </c>
      <c r="AZ481" s="17">
        <v>4.3456235778889102E-2</v>
      </c>
      <c r="BA481" s="17">
        <v>0</v>
      </c>
      <c r="BB481" s="17"/>
      <c r="BC481" s="17">
        <v>4.7852504607840698E-2</v>
      </c>
      <c r="BD481" s="17">
        <v>0</v>
      </c>
      <c r="BE481" s="17" t="s">
        <v>101</v>
      </c>
      <c r="BF481" s="17">
        <v>0</v>
      </c>
      <c r="BG481" s="17">
        <v>5.59599447835002E-2</v>
      </c>
      <c r="BH481" s="17">
        <v>0</v>
      </c>
      <c r="BI481" s="17">
        <v>0</v>
      </c>
      <c r="BJ481" s="17"/>
      <c r="BK481" s="17">
        <v>9.1472115889357802E-2</v>
      </c>
      <c r="BL481" s="17">
        <v>4.98558019962183E-2</v>
      </c>
      <c r="BM481" s="17">
        <v>4.3586359491690201E-2</v>
      </c>
      <c r="BN481" s="17">
        <v>5.5817456098128097E-2</v>
      </c>
      <c r="BO481" s="17">
        <v>0</v>
      </c>
      <c r="BP481" s="17">
        <v>0</v>
      </c>
      <c r="BQ481" s="17">
        <v>0</v>
      </c>
      <c r="BR481" s="17">
        <v>0</v>
      </c>
      <c r="BS481" s="17"/>
      <c r="BT481" s="17">
        <v>6.3699782316404996E-2</v>
      </c>
      <c r="BU481" s="17">
        <v>4.0758008377722803E-2</v>
      </c>
      <c r="BV481" s="17">
        <v>4.3894338547009297E-2</v>
      </c>
      <c r="BW481" s="17"/>
      <c r="BX481" s="17">
        <v>0</v>
      </c>
      <c r="BY481" s="17">
        <v>4.7020646082884601E-2</v>
      </c>
      <c r="BZ481" s="17"/>
      <c r="CA481" s="17" t="s">
        <v>101</v>
      </c>
      <c r="CB481" s="17" t="s">
        <v>101</v>
      </c>
      <c r="CC481" s="17" t="s">
        <v>101</v>
      </c>
      <c r="CD481" s="17" t="s">
        <v>101</v>
      </c>
      <c r="CE481" s="17" t="s">
        <v>101</v>
      </c>
    </row>
    <row r="482" spans="2:83" x14ac:dyDescent="0.35">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c r="CA482" s="17"/>
      <c r="CB482" s="17"/>
      <c r="CC482" s="17"/>
      <c r="CD482" s="17"/>
      <c r="CE482" s="17"/>
    </row>
    <row r="483" spans="2:83" x14ac:dyDescent="0.35">
      <c r="B483" s="6" t="s">
        <v>278</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c r="CB483" s="17"/>
      <c r="CC483" s="17"/>
      <c r="CD483" s="17"/>
      <c r="CE483" s="17"/>
    </row>
    <row r="484" spans="2:83" x14ac:dyDescent="0.35">
      <c r="B484" s="34" t="s">
        <v>351</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c r="CA484" s="17"/>
      <c r="CB484" s="17"/>
      <c r="CC484" s="17"/>
      <c r="CD484" s="17"/>
      <c r="CE484" s="17"/>
    </row>
    <row r="485" spans="2:83" x14ac:dyDescent="0.35">
      <c r="B485" t="s">
        <v>271</v>
      </c>
      <c r="C485" s="17">
        <v>0.412609326991137</v>
      </c>
      <c r="D485" s="17">
        <v>0.43137238009367201</v>
      </c>
      <c r="E485" s="17">
        <v>0.39043964033414902</v>
      </c>
      <c r="F485" s="17"/>
      <c r="G485" s="17">
        <v>0.38868846748708402</v>
      </c>
      <c r="H485" s="17">
        <v>0.53983792759437699</v>
      </c>
      <c r="I485" s="17">
        <v>0.52391337578818098</v>
      </c>
      <c r="J485" s="17">
        <v>0.53139603467460805</v>
      </c>
      <c r="K485" s="17">
        <v>0.44885099659489702</v>
      </c>
      <c r="L485" s="17">
        <v>0.33281141809696002</v>
      </c>
      <c r="M485" s="17"/>
      <c r="N485" s="17">
        <v>0.437126273989834</v>
      </c>
      <c r="O485" s="17">
        <v>0.37902472859609798</v>
      </c>
      <c r="P485" s="17">
        <v>0.49300722768538902</v>
      </c>
      <c r="Q485" s="17">
        <v>0.51128481641359103</v>
      </c>
      <c r="R485" s="17">
        <v>0.41689089300659499</v>
      </c>
      <c r="S485" s="17">
        <v>0.364023168717726</v>
      </c>
      <c r="T485" s="17">
        <v>0.48609626105847198</v>
      </c>
      <c r="U485" s="17">
        <v>0.40547470215259901</v>
      </c>
      <c r="V485" s="17">
        <v>0.42811442751784701</v>
      </c>
      <c r="W485" s="17">
        <v>0.22929909693520401</v>
      </c>
      <c r="X485" s="17">
        <v>0.345123247784692</v>
      </c>
      <c r="Y485" s="17">
        <v>0.48972715052032401</v>
      </c>
      <c r="Z485" s="17"/>
      <c r="AA485" s="17">
        <v>0.35178795680629499</v>
      </c>
      <c r="AB485" s="17">
        <v>0.409666247833122</v>
      </c>
      <c r="AC485" s="17">
        <v>0.39487091099486799</v>
      </c>
      <c r="AD485" s="17">
        <v>0.49234693284723502</v>
      </c>
      <c r="AE485" s="17"/>
      <c r="AF485" s="17">
        <v>0.47704952659320798</v>
      </c>
      <c r="AG485" s="17">
        <v>0.35928741277960702</v>
      </c>
      <c r="AH485" s="17">
        <v>0.36014710773990199</v>
      </c>
      <c r="AI485" s="17">
        <v>0.47101488005842401</v>
      </c>
      <c r="AJ485" s="17">
        <v>0.424690009054562</v>
      </c>
      <c r="AK485" s="17">
        <v>0.43370735728147097</v>
      </c>
      <c r="AL485" s="17"/>
      <c r="AM485" s="17">
        <v>0.361574203874581</v>
      </c>
      <c r="AN485" s="17">
        <v>0.462179765371657</v>
      </c>
      <c r="AO485" s="17">
        <v>0.467367366176691</v>
      </c>
      <c r="AP485" s="17">
        <v>0.43393532274090302</v>
      </c>
      <c r="AQ485" s="17">
        <v>0.47165933639178897</v>
      </c>
      <c r="AR485" s="17"/>
      <c r="AS485" s="17">
        <v>0.29460920731704199</v>
      </c>
      <c r="AT485" s="17">
        <v>0.470617025039333</v>
      </c>
      <c r="AU485" s="17">
        <v>0.48012031954201601</v>
      </c>
      <c r="AV485" s="17"/>
      <c r="AW485" s="17">
        <v>0.40165599134850799</v>
      </c>
      <c r="AX485" s="17">
        <v>0.43074949664241302</v>
      </c>
      <c r="AY485" s="17">
        <v>0.44326959949273198</v>
      </c>
      <c r="AZ485" s="17">
        <v>0.46742119090575301</v>
      </c>
      <c r="BA485" s="17">
        <v>0.203151427692255</v>
      </c>
      <c r="BB485" s="17"/>
      <c r="BC485" s="17">
        <v>0.34975789799775903</v>
      </c>
      <c r="BD485" s="17">
        <v>0.53737081617267601</v>
      </c>
      <c r="BE485" s="17" t="s">
        <v>101</v>
      </c>
      <c r="BF485" s="17">
        <v>0.43152789904535899</v>
      </c>
      <c r="BG485" s="17">
        <v>0.44477980566083702</v>
      </c>
      <c r="BH485" s="17">
        <v>0.477463577591696</v>
      </c>
      <c r="BI485" s="17">
        <v>0.79514716012404696</v>
      </c>
      <c r="BJ485" s="17"/>
      <c r="BK485" s="17">
        <v>0.37023728674613499</v>
      </c>
      <c r="BL485" s="17">
        <v>0.41071736187046698</v>
      </c>
      <c r="BM485" s="17">
        <v>0.45106006755310402</v>
      </c>
      <c r="BN485" s="17">
        <v>0.30392785075527001</v>
      </c>
      <c r="BO485" s="17">
        <v>0.47514752502729601</v>
      </c>
      <c r="BP485" s="17">
        <v>0.42470378932583602</v>
      </c>
      <c r="BQ485" s="17">
        <v>0.48302149207843498</v>
      </c>
      <c r="BR485" s="17">
        <v>0.33288579365389598</v>
      </c>
      <c r="BS485" s="17"/>
      <c r="BT485" s="17">
        <v>0.42310292970428798</v>
      </c>
      <c r="BU485" s="17">
        <v>0.34880071886989</v>
      </c>
      <c r="BV485" s="17">
        <v>0.48463773381066999</v>
      </c>
      <c r="BW485" s="17"/>
      <c r="BX485" s="17">
        <v>0.43713496169083299</v>
      </c>
      <c r="BY485" s="17">
        <v>0.49471569382806302</v>
      </c>
      <c r="BZ485" s="17"/>
      <c r="CA485" s="17">
        <v>0.34258284389338201</v>
      </c>
      <c r="CB485" s="17">
        <v>0.476286667878137</v>
      </c>
      <c r="CC485" s="17">
        <v>0.53237033995745697</v>
      </c>
      <c r="CD485" s="17">
        <v>0.460697693752468</v>
      </c>
      <c r="CE485" s="17">
        <v>0.51558706294434697</v>
      </c>
    </row>
    <row r="486" spans="2:83" x14ac:dyDescent="0.35">
      <c r="B486" t="s">
        <v>272</v>
      </c>
      <c r="C486" s="17">
        <v>0.30568936872771901</v>
      </c>
      <c r="D486" s="17">
        <v>0.29150036951841402</v>
      </c>
      <c r="E486" s="17">
        <v>0.32189898076829399</v>
      </c>
      <c r="F486" s="17"/>
      <c r="G486" s="17">
        <v>0.168819045299961</v>
      </c>
      <c r="H486" s="17">
        <v>0.110152732939215</v>
      </c>
      <c r="I486" s="17">
        <v>0.20831593027318401</v>
      </c>
      <c r="J486" s="17">
        <v>0.36864628850342501</v>
      </c>
      <c r="K486" s="17">
        <v>0.31756470121285402</v>
      </c>
      <c r="L486" s="17">
        <v>0.36259642313738499</v>
      </c>
      <c r="M486" s="17"/>
      <c r="N486" s="17">
        <v>0.32639334094494898</v>
      </c>
      <c r="O486" s="17">
        <v>0.30837541406573798</v>
      </c>
      <c r="P486" s="17">
        <v>0.31943021947127898</v>
      </c>
      <c r="Q486" s="17">
        <v>0.19530013703639401</v>
      </c>
      <c r="R486" s="17">
        <v>0.25361190461546801</v>
      </c>
      <c r="S486" s="17">
        <v>0.28769525212054597</v>
      </c>
      <c r="T486" s="17">
        <v>0.30350447514301199</v>
      </c>
      <c r="U486" s="17">
        <v>0.31951600095650101</v>
      </c>
      <c r="V486" s="17">
        <v>0.36745145336460899</v>
      </c>
      <c r="W486" s="17">
        <v>0.35793796312908599</v>
      </c>
      <c r="X486" s="17">
        <v>0.24840198819005399</v>
      </c>
      <c r="Y486" s="17">
        <v>0.36244335056504001</v>
      </c>
      <c r="Z486" s="17"/>
      <c r="AA486" s="17">
        <v>0.27510791944499802</v>
      </c>
      <c r="AB486" s="17">
        <v>0.30173201818037598</v>
      </c>
      <c r="AC486" s="17">
        <v>0.244795026911442</v>
      </c>
      <c r="AD486" s="17">
        <v>0.39665433208269901</v>
      </c>
      <c r="AE486" s="17"/>
      <c r="AF486" s="17">
        <v>0.29270137476743002</v>
      </c>
      <c r="AG486" s="17">
        <v>0.28797734367668898</v>
      </c>
      <c r="AH486" s="17">
        <v>0.29750210574708602</v>
      </c>
      <c r="AI486" s="17">
        <v>0.34448551769674102</v>
      </c>
      <c r="AJ486" s="17">
        <v>0.306850895787385</v>
      </c>
      <c r="AK486" s="17">
        <v>0.32973987577810998</v>
      </c>
      <c r="AL486" s="17"/>
      <c r="AM486" s="17">
        <v>0.32233407484947002</v>
      </c>
      <c r="AN486" s="17">
        <v>0.26721426769669099</v>
      </c>
      <c r="AO486" s="17">
        <v>0.32637798956803099</v>
      </c>
      <c r="AP486" s="17">
        <v>0.29945985463152203</v>
      </c>
      <c r="AQ486" s="17">
        <v>0.312599734809407</v>
      </c>
      <c r="AR486" s="17"/>
      <c r="AS486" s="17">
        <v>0.31151240580422401</v>
      </c>
      <c r="AT486" s="17">
        <v>0.29466317833758998</v>
      </c>
      <c r="AU486" s="17">
        <v>0.26119863110399</v>
      </c>
      <c r="AV486" s="17"/>
      <c r="AW486" s="17">
        <v>0.37808641054192199</v>
      </c>
      <c r="AX486" s="17">
        <v>0.26595780403147201</v>
      </c>
      <c r="AY486" s="17">
        <v>0.30594068965084897</v>
      </c>
      <c r="AZ486" s="17">
        <v>0.20998510227910699</v>
      </c>
      <c r="BA486" s="17">
        <v>0.187456980057367</v>
      </c>
      <c r="BB486" s="17"/>
      <c r="BC486" s="17">
        <v>0.33925346788211602</v>
      </c>
      <c r="BD486" s="17">
        <v>0.25279806748217298</v>
      </c>
      <c r="BE486" s="17" t="s">
        <v>101</v>
      </c>
      <c r="BF486" s="17">
        <v>0.25019873847262603</v>
      </c>
      <c r="BG486" s="17">
        <v>0.34866225757343799</v>
      </c>
      <c r="BH486" s="17">
        <v>0.21771398539685499</v>
      </c>
      <c r="BI486" s="17">
        <v>0.16924900080015901</v>
      </c>
      <c r="BJ486" s="17"/>
      <c r="BK486" s="17">
        <v>0.374279621263583</v>
      </c>
      <c r="BL486" s="17">
        <v>0.35354395422389201</v>
      </c>
      <c r="BM486" s="17">
        <v>0.33535962657302698</v>
      </c>
      <c r="BN486" s="17">
        <v>0.31922043762528601</v>
      </c>
      <c r="BO486" s="17">
        <v>0.255602542578314</v>
      </c>
      <c r="BP486" s="17">
        <v>0.25716351029286</v>
      </c>
      <c r="BQ486" s="17">
        <v>0.245787517533503</v>
      </c>
      <c r="BR486" s="17">
        <v>0.21128694486489999</v>
      </c>
      <c r="BS486" s="17"/>
      <c r="BT486" s="17">
        <v>0.259364407153717</v>
      </c>
      <c r="BU486" s="17">
        <v>0.34666425213344798</v>
      </c>
      <c r="BV486" s="17">
        <v>0.27504401414555002</v>
      </c>
      <c r="BW486" s="17"/>
      <c r="BX486" s="17">
        <v>0.27532665855259397</v>
      </c>
      <c r="BY486" s="17">
        <v>0.26009916836957098</v>
      </c>
      <c r="BZ486" s="17"/>
      <c r="CA486" s="17">
        <v>0.22962846689550701</v>
      </c>
      <c r="CB486" s="17">
        <v>0.21736795073117199</v>
      </c>
      <c r="CC486" s="17">
        <v>0.289478146648596</v>
      </c>
      <c r="CD486" s="17">
        <v>0.18602972330122899</v>
      </c>
      <c r="CE486" s="17">
        <v>0.37641716410721399</v>
      </c>
    </row>
    <row r="487" spans="2:83" x14ac:dyDescent="0.35">
      <c r="B487" t="s">
        <v>273</v>
      </c>
      <c r="C487" s="17">
        <v>0.14603574605209299</v>
      </c>
      <c r="D487" s="17">
        <v>0.15408170594756301</v>
      </c>
      <c r="E487" s="17">
        <v>0.13812501203433999</v>
      </c>
      <c r="F487" s="17"/>
      <c r="G487" s="17">
        <v>0.27021170969189301</v>
      </c>
      <c r="H487" s="17">
        <v>0.18546426484857301</v>
      </c>
      <c r="I487" s="17">
        <v>0.232285926297981</v>
      </c>
      <c r="J487" s="17">
        <v>0.31731650169512998</v>
      </c>
      <c r="K487" s="17">
        <v>0.15919596516606199</v>
      </c>
      <c r="L487" s="17">
        <v>4.9097596754151603E-2</v>
      </c>
      <c r="M487" s="17"/>
      <c r="N487" s="17">
        <v>0.235171640505736</v>
      </c>
      <c r="O487" s="17">
        <v>0.17081417681036001</v>
      </c>
      <c r="P487" s="17">
        <v>7.7831626423746497E-2</v>
      </c>
      <c r="Q487" s="17">
        <v>0.140726369495387</v>
      </c>
      <c r="R487" s="17">
        <v>0.194324268885359</v>
      </c>
      <c r="S487" s="17">
        <v>0.13936796265260001</v>
      </c>
      <c r="T487" s="17">
        <v>0.10876444477055799</v>
      </c>
      <c r="U487" s="17">
        <v>6.7487508536656193E-2</v>
      </c>
      <c r="V487" s="17">
        <v>0.17488196085011501</v>
      </c>
      <c r="W487" s="17">
        <v>7.5595037910615503E-2</v>
      </c>
      <c r="X487" s="17">
        <v>0.14113502088625501</v>
      </c>
      <c r="Y487" s="17">
        <v>0.16438921863961001</v>
      </c>
      <c r="Z487" s="17"/>
      <c r="AA487" s="17">
        <v>0.14947762191615299</v>
      </c>
      <c r="AB487" s="17">
        <v>0.18404597099901199</v>
      </c>
      <c r="AC487" s="17">
        <v>0.127614569943404</v>
      </c>
      <c r="AD487" s="17">
        <v>0.12351806512218</v>
      </c>
      <c r="AE487" s="17"/>
      <c r="AF487" s="17">
        <v>0.25192541628350101</v>
      </c>
      <c r="AG487" s="17">
        <v>0.14199838866567399</v>
      </c>
      <c r="AH487" s="17">
        <v>7.4897383074798499E-2</v>
      </c>
      <c r="AI487" s="17">
        <v>0.12567046755082301</v>
      </c>
      <c r="AJ487" s="17">
        <v>0.120796467885101</v>
      </c>
      <c r="AK487" s="17">
        <v>0.194509063238889</v>
      </c>
      <c r="AL487" s="17"/>
      <c r="AM487" s="17">
        <v>0.152700842299658</v>
      </c>
      <c r="AN487" s="17">
        <v>0.186040542817902</v>
      </c>
      <c r="AO487" s="17">
        <v>0.12690708907144199</v>
      </c>
      <c r="AP487" s="17">
        <v>5.71286211653977E-2</v>
      </c>
      <c r="AQ487" s="17">
        <v>5.45285103345911E-2</v>
      </c>
      <c r="AR487" s="17"/>
      <c r="AS487" s="17">
        <v>0.133650183850683</v>
      </c>
      <c r="AT487" s="17">
        <v>0.18172288084365301</v>
      </c>
      <c r="AU487" s="17">
        <v>0.178735758535574</v>
      </c>
      <c r="AV487" s="17"/>
      <c r="AW487" s="17">
        <v>7.8491380703205799E-2</v>
      </c>
      <c r="AX487" s="17">
        <v>0.22557348057867299</v>
      </c>
      <c r="AY487" s="17">
        <v>0.14414223918397601</v>
      </c>
      <c r="AZ487" s="17">
        <v>0.195574447214476</v>
      </c>
      <c r="BA487" s="17">
        <v>9.2037052099425198E-2</v>
      </c>
      <c r="BB487" s="17"/>
      <c r="BC487" s="17">
        <v>0.10046865904779401</v>
      </c>
      <c r="BD487" s="17">
        <v>0.25622579112981902</v>
      </c>
      <c r="BE487" s="17" t="s">
        <v>101</v>
      </c>
      <c r="BF487" s="17">
        <v>0.104878836349538</v>
      </c>
      <c r="BG487" s="17">
        <v>0.20460265357083701</v>
      </c>
      <c r="BH487" s="17">
        <v>0.22826566073702301</v>
      </c>
      <c r="BI487" s="17">
        <v>0.124028618645002</v>
      </c>
      <c r="BJ487" s="17"/>
      <c r="BK487" s="17">
        <v>0.131108913756949</v>
      </c>
      <c r="BL487" s="17">
        <v>0.146482723568229</v>
      </c>
      <c r="BM487" s="17">
        <v>0.111630385061694</v>
      </c>
      <c r="BN487" s="17">
        <v>0.13090017000010001</v>
      </c>
      <c r="BO487" s="17">
        <v>0.18020672302207499</v>
      </c>
      <c r="BP487" s="17">
        <v>0.167189362368898</v>
      </c>
      <c r="BQ487" s="17">
        <v>0.25116528725417098</v>
      </c>
      <c r="BR487" s="17">
        <v>0.21813272038530601</v>
      </c>
      <c r="BS487" s="17"/>
      <c r="BT487" s="17">
        <v>0.27647671197402102</v>
      </c>
      <c r="BU487" s="17">
        <v>6.9473123825546296E-2</v>
      </c>
      <c r="BV487" s="17">
        <v>0.18138504527289301</v>
      </c>
      <c r="BW487" s="17"/>
      <c r="BX487" s="17">
        <v>0.30000435058092301</v>
      </c>
      <c r="BY487" s="17">
        <v>0.18463745376575</v>
      </c>
      <c r="BZ487" s="17"/>
      <c r="CA487" s="17">
        <v>0.186120066703231</v>
      </c>
      <c r="CB487" s="17">
        <v>0.34377933377256198</v>
      </c>
      <c r="CC487" s="17">
        <v>0.26594543713289998</v>
      </c>
      <c r="CD487" s="17">
        <v>0.202226158487091</v>
      </c>
      <c r="CE487" s="17">
        <v>0.13999447466966999</v>
      </c>
    </row>
    <row r="488" spans="2:83" x14ac:dyDescent="0.35">
      <c r="B488" t="s">
        <v>274</v>
      </c>
      <c r="C488" s="17">
        <v>0.143020111732414</v>
      </c>
      <c r="D488" s="17">
        <v>0.14431444015210201</v>
      </c>
      <c r="E488" s="17">
        <v>0.142226962130581</v>
      </c>
      <c r="F488" s="17"/>
      <c r="G488" s="17">
        <v>0.27035280673654599</v>
      </c>
      <c r="H488" s="17">
        <v>0.33033683470085501</v>
      </c>
      <c r="I488" s="17">
        <v>0.30388274041644597</v>
      </c>
      <c r="J488" s="17">
        <v>0.217133846317104</v>
      </c>
      <c r="K488" s="17">
        <v>0.120839359973148</v>
      </c>
      <c r="L488" s="17">
        <v>4.4129594579329502E-2</v>
      </c>
      <c r="M488" s="17"/>
      <c r="N488" s="17">
        <v>0.16631839489412201</v>
      </c>
      <c r="O488" s="17">
        <v>0.209523850285807</v>
      </c>
      <c r="P488" s="17">
        <v>0.14155711134935201</v>
      </c>
      <c r="Q488" s="17">
        <v>0.114188165457332</v>
      </c>
      <c r="R488" s="17">
        <v>7.8956490314997504E-2</v>
      </c>
      <c r="S488" s="17">
        <v>0.14779907174321499</v>
      </c>
      <c r="T488" s="17">
        <v>0.13770546165200501</v>
      </c>
      <c r="U488" s="17">
        <v>0.168924535323452</v>
      </c>
      <c r="V488" s="17">
        <v>0.13501683350349999</v>
      </c>
      <c r="W488" s="17">
        <v>8.2180519355805906E-2</v>
      </c>
      <c r="X488" s="17">
        <v>0.11262966202664999</v>
      </c>
      <c r="Y488" s="17">
        <v>0.28059004801799797</v>
      </c>
      <c r="Z488" s="17"/>
      <c r="AA488" s="17">
        <v>0.139021588276835</v>
      </c>
      <c r="AB488" s="17">
        <v>0.172723909866561</v>
      </c>
      <c r="AC488" s="17">
        <v>0.12606842444330699</v>
      </c>
      <c r="AD488" s="17">
        <v>0.13483049988576201</v>
      </c>
      <c r="AE488" s="17"/>
      <c r="AF488" s="17">
        <v>0.17737400175704099</v>
      </c>
      <c r="AG488" s="17">
        <v>0.16295664374780899</v>
      </c>
      <c r="AH488" s="17">
        <v>0.17077051202034399</v>
      </c>
      <c r="AI488" s="17">
        <v>0.123182723661003</v>
      </c>
      <c r="AJ488" s="17">
        <v>8.7542048706697698E-2</v>
      </c>
      <c r="AK488" s="17">
        <v>0.102446940723674</v>
      </c>
      <c r="AL488" s="17"/>
      <c r="AM488" s="17">
        <v>8.7403491076396694E-2</v>
      </c>
      <c r="AN488" s="17">
        <v>0.21908435028239701</v>
      </c>
      <c r="AO488" s="17">
        <v>0.183961459333007</v>
      </c>
      <c r="AP488" s="17">
        <v>6.1109126609605401E-2</v>
      </c>
      <c r="AQ488" s="17">
        <v>0.186481675183925</v>
      </c>
      <c r="AR488" s="17"/>
      <c r="AS488" s="17">
        <v>9.0355763207462095E-2</v>
      </c>
      <c r="AT488" s="17">
        <v>0.19962206422589099</v>
      </c>
      <c r="AU488" s="17">
        <v>0.18389105729757299</v>
      </c>
      <c r="AV488" s="17"/>
      <c r="AW488" s="17">
        <v>9.0177209929849594E-2</v>
      </c>
      <c r="AX488" s="17">
        <v>0.16251199106123501</v>
      </c>
      <c r="AY488" s="17">
        <v>0.12866126887252599</v>
      </c>
      <c r="AZ488" s="17">
        <v>0.278477477648015</v>
      </c>
      <c r="BA488" s="17">
        <v>0.27290418169234598</v>
      </c>
      <c r="BB488" s="17"/>
      <c r="BC488" s="17">
        <v>9.9321047704783796E-2</v>
      </c>
      <c r="BD488" s="17">
        <v>0.247026133157456</v>
      </c>
      <c r="BE488" s="17" t="s">
        <v>101</v>
      </c>
      <c r="BF488" s="17">
        <v>0.15573861876064199</v>
      </c>
      <c r="BG488" s="17">
        <v>0.18832781901767501</v>
      </c>
      <c r="BH488" s="17">
        <v>0.20483787369822701</v>
      </c>
      <c r="BI488" s="17">
        <v>9.7490468235373995E-2</v>
      </c>
      <c r="BJ488" s="17"/>
      <c r="BK488" s="17">
        <v>0.244065851938846</v>
      </c>
      <c r="BL488" s="17">
        <v>9.9020140588428202E-2</v>
      </c>
      <c r="BM488" s="17">
        <v>8.8359455903154402E-2</v>
      </c>
      <c r="BN488" s="17">
        <v>0.13717030263155799</v>
      </c>
      <c r="BO488" s="17">
        <v>0.158025049540647</v>
      </c>
      <c r="BP488" s="17">
        <v>0.178403888846137</v>
      </c>
      <c r="BQ488" s="17">
        <v>0.35568879911186901</v>
      </c>
      <c r="BR488" s="17">
        <v>0.31364777433002899</v>
      </c>
      <c r="BS488" s="17"/>
      <c r="BT488" s="17">
        <v>0.23674072292759399</v>
      </c>
      <c r="BU488" s="17">
        <v>6.8107049769897607E-2</v>
      </c>
      <c r="BV488" s="17">
        <v>0.1963742073459</v>
      </c>
      <c r="BW488" s="17"/>
      <c r="BX488" s="17">
        <v>0.250347812938504</v>
      </c>
      <c r="BY488" s="17">
        <v>0.20445654396184601</v>
      </c>
      <c r="BZ488" s="17"/>
      <c r="CA488" s="17">
        <v>0.29003565867521103</v>
      </c>
      <c r="CB488" s="17">
        <v>0.306862363878455</v>
      </c>
      <c r="CC488" s="17">
        <v>0.26169347244868002</v>
      </c>
      <c r="CD488" s="17">
        <v>0.131472836001893</v>
      </c>
      <c r="CE488" s="17">
        <v>0.18838398309910101</v>
      </c>
    </row>
    <row r="489" spans="2:83" x14ac:dyDescent="0.35">
      <c r="B489" t="s">
        <v>275</v>
      </c>
      <c r="C489" s="17">
        <v>0.12099780876321301</v>
      </c>
      <c r="D489" s="17">
        <v>0.15019649742119401</v>
      </c>
      <c r="E489" s="17">
        <v>9.0649499982242504E-2</v>
      </c>
      <c r="F489" s="17"/>
      <c r="G489" s="17">
        <v>0.17059386791196801</v>
      </c>
      <c r="H489" s="17">
        <v>0.16500439206133999</v>
      </c>
      <c r="I489" s="17">
        <v>0.16542879869559701</v>
      </c>
      <c r="J489" s="17">
        <v>0.15463270070680399</v>
      </c>
      <c r="K489" s="17">
        <v>0.12200767162635801</v>
      </c>
      <c r="L489" s="17">
        <v>8.6419567895312105E-2</v>
      </c>
      <c r="M489" s="17"/>
      <c r="N489" s="17">
        <v>0.17872663854571699</v>
      </c>
      <c r="O489" s="17">
        <v>0.13026577528310501</v>
      </c>
      <c r="P489" s="17">
        <v>9.4716149533498994E-2</v>
      </c>
      <c r="Q489" s="17">
        <v>0.15048861283246701</v>
      </c>
      <c r="R489" s="17">
        <v>8.9452289817054303E-2</v>
      </c>
      <c r="S489" s="17">
        <v>0.14972022437120999</v>
      </c>
      <c r="T489" s="17">
        <v>0.151130544842316</v>
      </c>
      <c r="U489" s="17">
        <v>0.13245159035130299</v>
      </c>
      <c r="V489" s="17">
        <v>8.4892254648367402E-2</v>
      </c>
      <c r="W489" s="17">
        <v>9.8261070383067806E-2</v>
      </c>
      <c r="X489" s="17">
        <v>4.8597757589028297E-2</v>
      </c>
      <c r="Y489" s="17">
        <v>0.113903833913231</v>
      </c>
      <c r="Z489" s="17"/>
      <c r="AA489" s="17">
        <v>7.2808748799267103E-2</v>
      </c>
      <c r="AB489" s="17">
        <v>0.123956826082845</v>
      </c>
      <c r="AC489" s="17">
        <v>0.120958507994143</v>
      </c>
      <c r="AD489" s="17">
        <v>0.16920728887894201</v>
      </c>
      <c r="AE489" s="17"/>
      <c r="AF489" s="17">
        <v>0.14201861517522199</v>
      </c>
      <c r="AG489" s="17">
        <v>0.105170689306015</v>
      </c>
      <c r="AH489" s="17">
        <v>0.155649699249299</v>
      </c>
      <c r="AI489" s="17">
        <v>0.134235213761768</v>
      </c>
      <c r="AJ489" s="17">
        <v>7.8083646259342707E-2</v>
      </c>
      <c r="AK489" s="17">
        <v>0.17994031561063001</v>
      </c>
      <c r="AL489" s="17"/>
      <c r="AM489" s="17">
        <v>0.11612411461545299</v>
      </c>
      <c r="AN489" s="17">
        <v>0.14348458302978001</v>
      </c>
      <c r="AO489" s="17">
        <v>0.13003054466865999</v>
      </c>
      <c r="AP489" s="17">
        <v>0.14389923317834599</v>
      </c>
      <c r="AQ489" s="17">
        <v>5.1619732347562897E-2</v>
      </c>
      <c r="AR489" s="17"/>
      <c r="AS489" s="17">
        <v>0.13494899968589799</v>
      </c>
      <c r="AT489" s="17">
        <v>0.13497741241643699</v>
      </c>
      <c r="AU489" s="17">
        <v>0.122566230704156</v>
      </c>
      <c r="AV489" s="17"/>
      <c r="AW489" s="17">
        <v>0.12564528942453301</v>
      </c>
      <c r="AX489" s="17">
        <v>0.14577633297743101</v>
      </c>
      <c r="AY489" s="17">
        <v>0.106884845543305</v>
      </c>
      <c r="AZ489" s="17">
        <v>8.4705843073316703E-2</v>
      </c>
      <c r="BA489" s="17">
        <v>9.3996350886184604E-2</v>
      </c>
      <c r="BB489" s="17"/>
      <c r="BC489" s="17">
        <v>0.104550695135117</v>
      </c>
      <c r="BD489" s="17">
        <v>0.156608385922654</v>
      </c>
      <c r="BE489" s="17" t="s">
        <v>101</v>
      </c>
      <c r="BF489" s="17">
        <v>0.14638976471995799</v>
      </c>
      <c r="BG489" s="17">
        <v>0.16519979522084999</v>
      </c>
      <c r="BH489" s="17">
        <v>0.115024392300713</v>
      </c>
      <c r="BI489" s="17">
        <v>0.19587265548545599</v>
      </c>
      <c r="BJ489" s="17"/>
      <c r="BK489" s="17">
        <v>0.26534129761012498</v>
      </c>
      <c r="BL489" s="17">
        <v>0.124859714269534</v>
      </c>
      <c r="BM489" s="17">
        <v>0.127696111068833</v>
      </c>
      <c r="BN489" s="17">
        <v>0.13317480271705701</v>
      </c>
      <c r="BO489" s="17">
        <v>8.6585242720084096E-2</v>
      </c>
      <c r="BP489" s="17">
        <v>8.0372238902248094E-2</v>
      </c>
      <c r="BQ489" s="17">
        <v>0.15004809404108699</v>
      </c>
      <c r="BR489" s="17">
        <v>0.169469937557059</v>
      </c>
      <c r="BS489" s="17"/>
      <c r="BT489" s="17">
        <v>0.13859002068173901</v>
      </c>
      <c r="BU489" s="17">
        <v>9.3940290907405605E-2</v>
      </c>
      <c r="BV489" s="17">
        <v>0.14848578850494501</v>
      </c>
      <c r="BW489" s="17"/>
      <c r="BX489" s="17">
        <v>0.12012447742476499</v>
      </c>
      <c r="BY489" s="17">
        <v>0.15266932383037299</v>
      </c>
      <c r="BZ489" s="17"/>
      <c r="CA489" s="17">
        <v>5.3702886903589098E-2</v>
      </c>
      <c r="CB489" s="17">
        <v>9.9135146954390296E-2</v>
      </c>
      <c r="CC489" s="17">
        <v>0.12967265533439201</v>
      </c>
      <c r="CD489" s="17">
        <v>0.17536066305381401</v>
      </c>
      <c r="CE489" s="17">
        <v>0.20327327499635001</v>
      </c>
    </row>
    <row r="490" spans="2:83" x14ac:dyDescent="0.35">
      <c r="B490" t="s">
        <v>276</v>
      </c>
      <c r="C490" s="17">
        <v>8.9331389158115407E-2</v>
      </c>
      <c r="D490" s="17">
        <v>9.5397834195929093E-2</v>
      </c>
      <c r="E490" s="17">
        <v>8.3283569385042805E-2</v>
      </c>
      <c r="F490" s="17"/>
      <c r="G490" s="17">
        <v>0.231651333600573</v>
      </c>
      <c r="H490" s="17">
        <v>0.210114608975181</v>
      </c>
      <c r="I490" s="17">
        <v>0.206718711006534</v>
      </c>
      <c r="J490" s="17">
        <v>0.13212458978817501</v>
      </c>
      <c r="K490" s="17">
        <v>9.5559160510055696E-2</v>
      </c>
      <c r="L490" s="17">
        <v>6.3951713229847299E-3</v>
      </c>
      <c r="M490" s="17"/>
      <c r="N490" s="17">
        <v>0.179551269726615</v>
      </c>
      <c r="O490" s="17">
        <v>8.1166332030201793E-2</v>
      </c>
      <c r="P490" s="17">
        <v>0.11667346486003</v>
      </c>
      <c r="Q490" s="17">
        <v>4.91016445767525E-2</v>
      </c>
      <c r="R490" s="17">
        <v>3.8604250062669897E-2</v>
      </c>
      <c r="S490" s="17">
        <v>9.6976482435733993E-2</v>
      </c>
      <c r="T490" s="17">
        <v>9.3514133986480702E-2</v>
      </c>
      <c r="U490" s="17">
        <v>0.101775479811354</v>
      </c>
      <c r="V490" s="17">
        <v>7.9101059816863994E-2</v>
      </c>
      <c r="W490" s="17">
        <v>6.65836991505145E-2</v>
      </c>
      <c r="X490" s="17">
        <v>7.2665710514715098E-2</v>
      </c>
      <c r="Y490" s="17">
        <v>4.9748747782180198E-2</v>
      </c>
      <c r="Z490" s="17"/>
      <c r="AA490" s="17">
        <v>9.6912752931996804E-2</v>
      </c>
      <c r="AB490" s="17">
        <v>0.101578487867915</v>
      </c>
      <c r="AC490" s="17">
        <v>8.0160952876631594E-2</v>
      </c>
      <c r="AD490" s="17">
        <v>7.8641524000257298E-2</v>
      </c>
      <c r="AE490" s="17"/>
      <c r="AF490" s="17">
        <v>0.14105490421398001</v>
      </c>
      <c r="AG490" s="17">
        <v>8.8966156207343494E-2</v>
      </c>
      <c r="AH490" s="17">
        <v>7.7120449039705996E-2</v>
      </c>
      <c r="AI490" s="17">
        <v>8.6293842141509897E-2</v>
      </c>
      <c r="AJ490" s="17">
        <v>5.8218976629992203E-2</v>
      </c>
      <c r="AK490" s="17">
        <v>7.9272078506815502E-2</v>
      </c>
      <c r="AL490" s="17"/>
      <c r="AM490" s="17">
        <v>7.7858111882727704E-2</v>
      </c>
      <c r="AN490" s="17">
        <v>8.5504934713586805E-2</v>
      </c>
      <c r="AO490" s="17">
        <v>0.123041438729349</v>
      </c>
      <c r="AP490" s="17">
        <v>0</v>
      </c>
      <c r="AQ490" s="17">
        <v>7.5743895180514095E-2</v>
      </c>
      <c r="AR490" s="17"/>
      <c r="AS490" s="17">
        <v>5.7508994471037897E-2</v>
      </c>
      <c r="AT490" s="17">
        <v>0.109792980085516</v>
      </c>
      <c r="AU490" s="17">
        <v>0.164018730294863</v>
      </c>
      <c r="AV490" s="17"/>
      <c r="AW490" s="17">
        <v>7.1332073701984106E-2</v>
      </c>
      <c r="AX490" s="17">
        <v>9.7176481235131396E-2</v>
      </c>
      <c r="AY490" s="17">
        <v>6.9054805301426006E-2</v>
      </c>
      <c r="AZ490" s="17">
        <v>0.19703681435091</v>
      </c>
      <c r="BA490" s="17">
        <v>0.1648531187474</v>
      </c>
      <c r="BB490" s="17"/>
      <c r="BC490" s="17">
        <v>5.6725322257333698E-2</v>
      </c>
      <c r="BD490" s="17">
        <v>0.12999667712854099</v>
      </c>
      <c r="BE490" s="17" t="s">
        <v>101</v>
      </c>
      <c r="BF490" s="17">
        <v>0.119833514618034</v>
      </c>
      <c r="BG490" s="17">
        <v>0.106494744032693</v>
      </c>
      <c r="BH490" s="17">
        <v>0.192447967206228</v>
      </c>
      <c r="BI490" s="17">
        <v>0</v>
      </c>
      <c r="BJ490" s="17"/>
      <c r="BK490" s="17">
        <v>6.1976269803764E-2</v>
      </c>
      <c r="BL490" s="17">
        <v>4.9288377333187403E-2</v>
      </c>
      <c r="BM490" s="17">
        <v>8.8436478275329605E-2</v>
      </c>
      <c r="BN490" s="17">
        <v>6.6119357895462694E-2</v>
      </c>
      <c r="BO490" s="17">
        <v>0.120250475341159</v>
      </c>
      <c r="BP490" s="17">
        <v>0.110201161069376</v>
      </c>
      <c r="BQ490" s="17">
        <v>0.14175785333413399</v>
      </c>
      <c r="BR490" s="17">
        <v>0.26938645444604398</v>
      </c>
      <c r="BS490" s="17"/>
      <c r="BT490" s="17">
        <v>0.17737825512529601</v>
      </c>
      <c r="BU490" s="17">
        <v>3.1786216476810798E-2</v>
      </c>
      <c r="BV490" s="17">
        <v>0.122795100641007</v>
      </c>
      <c r="BW490" s="17"/>
      <c r="BX490" s="17">
        <v>0.19656165016448199</v>
      </c>
      <c r="BY490" s="17">
        <v>0.128363670502713</v>
      </c>
      <c r="BZ490" s="17"/>
      <c r="CA490" s="17">
        <v>0.46810056963590302</v>
      </c>
      <c r="CB490" s="17">
        <v>0.20294019160094801</v>
      </c>
      <c r="CC490" s="17">
        <v>0.15640406662571801</v>
      </c>
      <c r="CD490" s="17">
        <v>9.72493493527819E-2</v>
      </c>
      <c r="CE490" s="17">
        <v>0.190614071376076</v>
      </c>
    </row>
    <row r="491" spans="2:83" x14ac:dyDescent="0.35">
      <c r="B491" t="s">
        <v>277</v>
      </c>
      <c r="C491" s="17">
        <v>6.1619499035593703E-2</v>
      </c>
      <c r="D491" s="17">
        <v>4.4670354403425198E-2</v>
      </c>
      <c r="E491" s="17">
        <v>7.9764844037042398E-2</v>
      </c>
      <c r="F491" s="17"/>
      <c r="G491" s="17">
        <v>0.14564872778693599</v>
      </c>
      <c r="H491" s="17">
        <v>0.117303044353413</v>
      </c>
      <c r="I491" s="17">
        <v>0.15947931072858201</v>
      </c>
      <c r="J491" s="17">
        <v>6.0113575645286799E-2</v>
      </c>
      <c r="K491" s="17">
        <v>4.8753402882549299E-2</v>
      </c>
      <c r="L491" s="17">
        <v>2.25477746756516E-2</v>
      </c>
      <c r="M491" s="17"/>
      <c r="N491" s="17">
        <v>8.5097794894535603E-2</v>
      </c>
      <c r="O491" s="17">
        <v>7.3332357855538793E-2</v>
      </c>
      <c r="P491" s="17">
        <v>7.5914261008713402E-2</v>
      </c>
      <c r="Q491" s="17">
        <v>9.4835303572811502E-2</v>
      </c>
      <c r="R491" s="17">
        <v>6.9504693869697307E-2</v>
      </c>
      <c r="S491" s="17">
        <v>0</v>
      </c>
      <c r="T491" s="17">
        <v>1.32659640662417E-2</v>
      </c>
      <c r="U491" s="17">
        <v>2.8898251351339801E-2</v>
      </c>
      <c r="V491" s="17">
        <v>7.5891185656564802E-2</v>
      </c>
      <c r="W491" s="17">
        <v>2.4042163892580001E-2</v>
      </c>
      <c r="X491" s="17">
        <v>8.7035471254574101E-2</v>
      </c>
      <c r="Y491" s="17">
        <v>0.12427570392962101</v>
      </c>
      <c r="Z491" s="17"/>
      <c r="AA491" s="17">
        <v>8.7686105013109195E-2</v>
      </c>
      <c r="AB491" s="17">
        <v>3.6005487118232503E-2</v>
      </c>
      <c r="AC491" s="17">
        <v>5.0205864359511701E-2</v>
      </c>
      <c r="AD491" s="17">
        <v>6.9735154433170604E-2</v>
      </c>
      <c r="AE491" s="17"/>
      <c r="AF491" s="17">
        <v>0.116101042277081</v>
      </c>
      <c r="AG491" s="17">
        <v>5.7096383638189002E-2</v>
      </c>
      <c r="AH491" s="17">
        <v>7.0366850218401195E-2</v>
      </c>
      <c r="AI491" s="17">
        <v>4.19900919231838E-2</v>
      </c>
      <c r="AJ491" s="17">
        <v>4.0512111994641699E-2</v>
      </c>
      <c r="AK491" s="17">
        <v>6.0684811783056701E-2</v>
      </c>
      <c r="AL491" s="17"/>
      <c r="AM491" s="17">
        <v>4.7648677362355903E-2</v>
      </c>
      <c r="AN491" s="17">
        <v>7.9641681391257796E-2</v>
      </c>
      <c r="AO491" s="17">
        <v>7.3974295204398105E-2</v>
      </c>
      <c r="AP491" s="17">
        <v>8.9898780807348797E-2</v>
      </c>
      <c r="AQ491" s="17">
        <v>6.1797997611416002E-2</v>
      </c>
      <c r="AR491" s="17"/>
      <c r="AS491" s="17">
        <v>2.8667604237483199E-2</v>
      </c>
      <c r="AT491" s="17">
        <v>8.7233817538509104E-2</v>
      </c>
      <c r="AU491" s="17">
        <v>0.102010235085229</v>
      </c>
      <c r="AV491" s="17"/>
      <c r="AW491" s="17">
        <v>3.2892024328803601E-2</v>
      </c>
      <c r="AX491" s="17">
        <v>7.9427145911647401E-2</v>
      </c>
      <c r="AY491" s="17">
        <v>6.6542259731800502E-2</v>
      </c>
      <c r="AZ491" s="17">
        <v>0.105350303441391</v>
      </c>
      <c r="BA491" s="17">
        <v>4.7301418304436002E-2</v>
      </c>
      <c r="BB491" s="17"/>
      <c r="BC491" s="17">
        <v>4.8167061013420602E-2</v>
      </c>
      <c r="BD491" s="17">
        <v>0.10276394459039</v>
      </c>
      <c r="BE491" s="17" t="s">
        <v>101</v>
      </c>
      <c r="BF491" s="17">
        <v>2.6601856229383099E-2</v>
      </c>
      <c r="BG491" s="17">
        <v>8.5000455759854404E-2</v>
      </c>
      <c r="BH491" s="17">
        <v>7.6175084053123898E-2</v>
      </c>
      <c r="BI491" s="17">
        <v>8.4108337124675706E-2</v>
      </c>
      <c r="BJ491" s="17"/>
      <c r="BK491" s="17">
        <v>0.141705989669341</v>
      </c>
      <c r="BL491" s="17">
        <v>3.7315481331568499E-2</v>
      </c>
      <c r="BM491" s="17">
        <v>2.1620754233487902E-2</v>
      </c>
      <c r="BN491" s="17">
        <v>4.4628109861757401E-2</v>
      </c>
      <c r="BO491" s="17">
        <v>0.14012607848583</v>
      </c>
      <c r="BP491" s="17">
        <v>7.6546031806103407E-2</v>
      </c>
      <c r="BQ491" s="17">
        <v>3.3274380890708902E-2</v>
      </c>
      <c r="BR491" s="17">
        <v>0.15557776090779099</v>
      </c>
      <c r="BS491" s="17"/>
      <c r="BT491" s="17">
        <v>0.17228139635138601</v>
      </c>
      <c r="BU491" s="17">
        <v>2.9182293399799199E-2</v>
      </c>
      <c r="BV491" s="17">
        <v>5.2997877373562499E-2</v>
      </c>
      <c r="BW491" s="17"/>
      <c r="BX491" s="17">
        <v>0.14091062499026999</v>
      </c>
      <c r="BY491" s="17">
        <v>5.5666311892449999E-2</v>
      </c>
      <c r="BZ491" s="17"/>
      <c r="CA491" s="17">
        <v>0.11037495478017</v>
      </c>
      <c r="CB491" s="17">
        <v>0.16159422843388599</v>
      </c>
      <c r="CC491" s="17">
        <v>6.9151051900489993E-2</v>
      </c>
      <c r="CD491" s="17">
        <v>4.2406200468560702E-2</v>
      </c>
      <c r="CE491" s="17">
        <v>9.5688910203151206E-2</v>
      </c>
    </row>
    <row r="492" spans="2:83" x14ac:dyDescent="0.35">
      <c r="B492" t="s">
        <v>113</v>
      </c>
      <c r="C492" s="17">
        <v>2.9266017434415301E-2</v>
      </c>
      <c r="D492" s="17">
        <v>2.89770909182668E-2</v>
      </c>
      <c r="E492" s="17">
        <v>2.96885078699872E-2</v>
      </c>
      <c r="F492" s="17"/>
      <c r="G492" s="17">
        <v>3.13092975365361E-2</v>
      </c>
      <c r="H492" s="17">
        <v>3.3103681408804903E-2</v>
      </c>
      <c r="I492" s="17">
        <v>4.18052988806253E-2</v>
      </c>
      <c r="J492" s="17">
        <v>3.2137616013651997E-2</v>
      </c>
      <c r="K492" s="17">
        <v>2.7824400631702401E-2</v>
      </c>
      <c r="L492" s="17">
        <v>2.56522937769064E-2</v>
      </c>
      <c r="M492" s="17"/>
      <c r="N492" s="17">
        <v>3.5299233768220001E-2</v>
      </c>
      <c r="O492" s="17">
        <v>1.41987618656754E-2</v>
      </c>
      <c r="P492" s="17">
        <v>2.69135611610931E-2</v>
      </c>
      <c r="Q492" s="17">
        <v>3.8547274289814602E-2</v>
      </c>
      <c r="R492" s="17">
        <v>0</v>
      </c>
      <c r="S492" s="17">
        <v>2.12435570509476E-2</v>
      </c>
      <c r="T492" s="17">
        <v>0</v>
      </c>
      <c r="U492" s="17">
        <v>0</v>
      </c>
      <c r="V492" s="17">
        <v>4.8005287513247098E-2</v>
      </c>
      <c r="W492" s="17">
        <v>6.3230630281963102E-2</v>
      </c>
      <c r="X492" s="17">
        <v>4.2636391237364998E-2</v>
      </c>
      <c r="Y492" s="17">
        <v>5.8290700555990102E-2</v>
      </c>
      <c r="Z492" s="17"/>
      <c r="AA492" s="17">
        <v>2.9457197520689399E-2</v>
      </c>
      <c r="AB492" s="17">
        <v>1.6063227647303401E-2</v>
      </c>
      <c r="AC492" s="17">
        <v>1.5596973580378501E-2</v>
      </c>
      <c r="AD492" s="17">
        <v>5.3768538021559002E-2</v>
      </c>
      <c r="AE492" s="17"/>
      <c r="AF492" s="17">
        <v>3.1379712884715902E-2</v>
      </c>
      <c r="AG492" s="17">
        <v>3.24448309396086E-2</v>
      </c>
      <c r="AH492" s="17">
        <v>2.96521679493843E-2</v>
      </c>
      <c r="AI492" s="17">
        <v>1.86653804306391E-2</v>
      </c>
      <c r="AJ492" s="17">
        <v>4.2312003331730498E-2</v>
      </c>
      <c r="AK492" s="17">
        <v>0</v>
      </c>
      <c r="AL492" s="17"/>
      <c r="AM492" s="17">
        <v>9.4042505688770005E-3</v>
      </c>
      <c r="AN492" s="17">
        <v>2.4310352812354701E-2</v>
      </c>
      <c r="AO492" s="17">
        <v>1.94008495143972E-2</v>
      </c>
      <c r="AP492" s="17">
        <v>6.14873541360259E-2</v>
      </c>
      <c r="AQ492" s="17">
        <v>9.3791324040524093E-2</v>
      </c>
      <c r="AR492" s="17"/>
      <c r="AS492" s="17">
        <v>1.37472074983783E-2</v>
      </c>
      <c r="AT492" s="17">
        <v>2.14568155229353E-2</v>
      </c>
      <c r="AU492" s="17">
        <v>3.1570025239881998E-2</v>
      </c>
      <c r="AV492" s="17"/>
      <c r="AW492" s="17">
        <v>3.8944975307815301E-2</v>
      </c>
      <c r="AX492" s="17">
        <v>1.7970524719262401E-2</v>
      </c>
      <c r="AY492" s="17">
        <v>5.05877535690453E-3</v>
      </c>
      <c r="AZ492" s="17">
        <v>4.8618409969829503E-2</v>
      </c>
      <c r="BA492" s="17">
        <v>8.3517543281202394E-2</v>
      </c>
      <c r="BB492" s="17"/>
      <c r="BC492" s="17">
        <v>2.5063118657325599E-2</v>
      </c>
      <c r="BD492" s="17">
        <v>1.8474921386357399E-2</v>
      </c>
      <c r="BE492" s="17" t="s">
        <v>101</v>
      </c>
      <c r="BF492" s="17">
        <v>2.2887654403092199E-2</v>
      </c>
      <c r="BG492" s="17">
        <v>0.106774181688172</v>
      </c>
      <c r="BH492" s="17">
        <v>4.57589647755684E-2</v>
      </c>
      <c r="BI492" s="17">
        <v>0</v>
      </c>
      <c r="BJ492" s="17"/>
      <c r="BK492" s="17">
        <v>0.100611946710014</v>
      </c>
      <c r="BL492" s="17">
        <v>2.8506984805695999E-2</v>
      </c>
      <c r="BM492" s="17">
        <v>2.3057219424605601E-2</v>
      </c>
      <c r="BN492" s="17">
        <v>2.5182827088099501E-2</v>
      </c>
      <c r="BO492" s="17">
        <v>3.6286231634247601E-2</v>
      </c>
      <c r="BP492" s="17">
        <v>1.80380216408275E-2</v>
      </c>
      <c r="BQ492" s="17">
        <v>0</v>
      </c>
      <c r="BR492" s="17">
        <v>4.1264702548292898E-2</v>
      </c>
      <c r="BS492" s="17"/>
      <c r="BT492" s="17">
        <v>9.1792975726168093E-3</v>
      </c>
      <c r="BU492" s="17">
        <v>2.33178488210047E-2</v>
      </c>
      <c r="BV492" s="17">
        <v>4.6183906164729303E-2</v>
      </c>
      <c r="BW492" s="17"/>
      <c r="BX492" s="17">
        <v>2.7556570408185099E-2</v>
      </c>
      <c r="BY492" s="17">
        <v>3.47296292187491E-2</v>
      </c>
      <c r="BZ492" s="17"/>
      <c r="CA492" s="17">
        <v>0</v>
      </c>
      <c r="CB492" s="17">
        <v>3.98712561175519E-2</v>
      </c>
      <c r="CC492" s="17">
        <v>3.2112242394894401E-2</v>
      </c>
      <c r="CD492" s="17">
        <v>0</v>
      </c>
      <c r="CE492" s="17">
        <v>4.3803969164897601E-2</v>
      </c>
    </row>
    <row r="493" spans="2:83" x14ac:dyDescent="0.35">
      <c r="B493" t="s">
        <v>122</v>
      </c>
      <c r="C493" s="17">
        <v>0.27910199530692198</v>
      </c>
      <c r="D493" s="17">
        <v>0.269191098370334</v>
      </c>
      <c r="E493" s="17">
        <v>0.29068731658701602</v>
      </c>
      <c r="F493" s="17"/>
      <c r="G493" s="17">
        <v>3.3977306745512997E-2</v>
      </c>
      <c r="H493" s="17">
        <v>1.8828080833084002E-2</v>
      </c>
      <c r="I493" s="17">
        <v>2.1871283108473701E-2</v>
      </c>
      <c r="J493" s="17">
        <v>8.0926016043659399E-2</v>
      </c>
      <c r="K493" s="17">
        <v>0.38341682992463999</v>
      </c>
      <c r="L493" s="17">
        <v>0.43952564163986102</v>
      </c>
      <c r="M493" s="17"/>
      <c r="N493" s="17">
        <v>6.7801569562537897E-2</v>
      </c>
      <c r="O493" s="17">
        <v>0.28667354978436699</v>
      </c>
      <c r="P493" s="17">
        <v>0.32855843479371499</v>
      </c>
      <c r="Q493" s="17">
        <v>0.23517109899886901</v>
      </c>
      <c r="R493" s="17">
        <v>0.38670751820699101</v>
      </c>
      <c r="S493" s="17">
        <v>0.25949888485264899</v>
      </c>
      <c r="T493" s="17">
        <v>0.31508208745662702</v>
      </c>
      <c r="U493" s="17">
        <v>0.27325965848659201</v>
      </c>
      <c r="V493" s="17">
        <v>0.21488342109153399</v>
      </c>
      <c r="W493" s="17">
        <v>0.36945407882757902</v>
      </c>
      <c r="X493" s="17">
        <v>0.47614111692544397</v>
      </c>
      <c r="Y493" s="17">
        <v>0.29260948969844203</v>
      </c>
      <c r="Z493" s="17"/>
      <c r="AA493" s="17">
        <v>0.33586315851530901</v>
      </c>
      <c r="AB493" s="17">
        <v>0.26572763926499499</v>
      </c>
      <c r="AC493" s="17">
        <v>0.257941385818303</v>
      </c>
      <c r="AD493" s="17">
        <v>0.24370429839246999</v>
      </c>
      <c r="AE493" s="17"/>
      <c r="AF493" s="17">
        <v>0.121023518203921</v>
      </c>
      <c r="AG493" s="17">
        <v>0.29853721753856399</v>
      </c>
      <c r="AH493" s="17">
        <v>0.24050570138192101</v>
      </c>
      <c r="AI493" s="17">
        <v>0.309650228192206</v>
      </c>
      <c r="AJ493" s="17">
        <v>0.359289740743785</v>
      </c>
      <c r="AK493" s="17">
        <v>0.30517967166221199</v>
      </c>
      <c r="AL493" s="17"/>
      <c r="AM493" s="17">
        <v>0.33154766545987402</v>
      </c>
      <c r="AN493" s="17">
        <v>0.20654087345901101</v>
      </c>
      <c r="AO493" s="17">
        <v>0.288665342453439</v>
      </c>
      <c r="AP493" s="17">
        <v>0.404516407256646</v>
      </c>
      <c r="AQ493" s="17">
        <v>0.18180427817912101</v>
      </c>
      <c r="AR493" s="17"/>
      <c r="AS493" s="17">
        <v>0.359086667227624</v>
      </c>
      <c r="AT493" s="17">
        <v>0.229269954983884</v>
      </c>
      <c r="AU493" s="17">
        <v>0.14387956795283</v>
      </c>
      <c r="AV493" s="17"/>
      <c r="AW493" s="17">
        <v>0.26549116263070599</v>
      </c>
      <c r="AX493" s="17">
        <v>0.254257309365236</v>
      </c>
      <c r="AY493" s="17">
        <v>0.35057701018959703</v>
      </c>
      <c r="AZ493" s="17">
        <v>0.16672067001892199</v>
      </c>
      <c r="BA493" s="17">
        <v>0.35218154722481498</v>
      </c>
      <c r="BB493" s="17"/>
      <c r="BC493" s="17">
        <v>0.37366521424732901</v>
      </c>
      <c r="BD493" s="17">
        <v>7.7108467635172998E-2</v>
      </c>
      <c r="BE493" s="17" t="s">
        <v>101</v>
      </c>
      <c r="BF493" s="17">
        <v>0.30600172115785601</v>
      </c>
      <c r="BG493" s="17">
        <v>0.110799062185425</v>
      </c>
      <c r="BH493" s="17">
        <v>0.16199148987339501</v>
      </c>
      <c r="BI493" s="17">
        <v>0.107362371640579</v>
      </c>
      <c r="BJ493" s="17"/>
      <c r="BK493" s="17">
        <v>0.22894568336256399</v>
      </c>
      <c r="BL493" s="17">
        <v>0.31301126583282601</v>
      </c>
      <c r="BM493" s="17">
        <v>0.25410437156100801</v>
      </c>
      <c r="BN493" s="17">
        <v>0.36485092519246698</v>
      </c>
      <c r="BO493" s="17">
        <v>0.19394277889448799</v>
      </c>
      <c r="BP493" s="17">
        <v>0.28369623301264602</v>
      </c>
      <c r="BQ493" s="17">
        <v>0.18116008524690499</v>
      </c>
      <c r="BR493" s="17">
        <v>7.4124220688378206E-2</v>
      </c>
      <c r="BS493" s="17"/>
      <c r="BT493" s="17">
        <v>9.0356670677797901E-2</v>
      </c>
      <c r="BU493" s="17">
        <v>0.42115747073940701</v>
      </c>
      <c r="BV493" s="17">
        <v>0.18973122954882601</v>
      </c>
      <c r="BW493" s="17"/>
      <c r="BX493" s="17">
        <v>0.118729250835305</v>
      </c>
      <c r="BY493" s="17">
        <v>0.159394377631803</v>
      </c>
      <c r="BZ493" s="17"/>
      <c r="CA493" s="17">
        <v>4.1601840268656799E-2</v>
      </c>
      <c r="CB493" s="17">
        <v>0.123112370973236</v>
      </c>
      <c r="CC493" s="17">
        <v>0.11891065815518199</v>
      </c>
      <c r="CD493" s="17">
        <v>7.6399477181721104E-2</v>
      </c>
      <c r="CE493" s="17">
        <v>8.1859318199620001E-2</v>
      </c>
    </row>
    <row r="494" spans="2:83" x14ac:dyDescent="0.3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c r="CA494" s="17"/>
      <c r="CB494" s="17"/>
      <c r="CC494" s="17"/>
      <c r="CD494" s="17"/>
      <c r="CE494" s="17"/>
    </row>
    <row r="495" spans="2:83" x14ac:dyDescent="0.35">
      <c r="B495" s="6" t="s">
        <v>284</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c r="CA495" s="17"/>
      <c r="CB495" s="17"/>
      <c r="CC495" s="17"/>
      <c r="CD495" s="17"/>
      <c r="CE495" s="17"/>
    </row>
    <row r="496" spans="2:83" x14ac:dyDescent="0.35">
      <c r="B496" s="34" t="s">
        <v>132</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c r="CA496" s="17"/>
      <c r="CB496" s="17"/>
      <c r="CC496" s="17"/>
      <c r="CD496" s="17"/>
      <c r="CE496" s="17"/>
    </row>
    <row r="497" spans="2:83" x14ac:dyDescent="0.35">
      <c r="B497" t="s">
        <v>279</v>
      </c>
      <c r="C497" s="17">
        <v>0.280395032345435</v>
      </c>
      <c r="D497" s="17">
        <v>0.24989106262514599</v>
      </c>
      <c r="E497" s="17">
        <v>0.31289692239706202</v>
      </c>
      <c r="F497" s="17"/>
      <c r="G497" s="17">
        <v>0.36503174438313202</v>
      </c>
      <c r="H497" s="17">
        <v>0.31877435699297801</v>
      </c>
      <c r="I497" s="17">
        <v>0.31040211337363599</v>
      </c>
      <c r="J497" s="17">
        <v>0.203259668270348</v>
      </c>
      <c r="K497" s="17">
        <v>0.17854676083725399</v>
      </c>
      <c r="L497" s="17">
        <v>0.233498838643904</v>
      </c>
      <c r="M497" s="17"/>
      <c r="N497" s="17">
        <v>0.34894950979195399</v>
      </c>
      <c r="O497" s="17">
        <v>0.30064209570369299</v>
      </c>
      <c r="P497" s="17">
        <v>0.23703600233104899</v>
      </c>
      <c r="Q497" s="17">
        <v>0.22130660254896201</v>
      </c>
      <c r="R497" s="17">
        <v>0.34279834133926901</v>
      </c>
      <c r="S497" s="17">
        <v>0.27383565055876602</v>
      </c>
      <c r="T497" s="17">
        <v>0.38638676154629198</v>
      </c>
      <c r="U497" s="17">
        <v>0.17273629339904201</v>
      </c>
      <c r="V497" s="17">
        <v>0.20463486428470301</v>
      </c>
      <c r="W497" s="17">
        <v>0.27307852750052097</v>
      </c>
      <c r="X497" s="17">
        <v>0.20937140774711199</v>
      </c>
      <c r="Y497" s="17">
        <v>0.23531230817006099</v>
      </c>
      <c r="Z497" s="17"/>
      <c r="AA497" s="17">
        <v>0.30849624625042399</v>
      </c>
      <c r="AB497" s="17">
        <v>0.268254517264436</v>
      </c>
      <c r="AC497" s="17">
        <v>0.25422232921724103</v>
      </c>
      <c r="AD497" s="17">
        <v>0.291426536169546</v>
      </c>
      <c r="AE497" s="17"/>
      <c r="AF497" s="17">
        <v>0.339922027776771</v>
      </c>
      <c r="AG497" s="17">
        <v>0.255615902049801</v>
      </c>
      <c r="AH497" s="17">
        <v>0.21476636069635199</v>
      </c>
      <c r="AI497" s="17">
        <v>0.249481785806656</v>
      </c>
      <c r="AJ497" s="17">
        <v>0.28868659114431999</v>
      </c>
      <c r="AK497" s="17">
        <v>0.32102304884087801</v>
      </c>
      <c r="AL497" s="17"/>
      <c r="AM497" s="17">
        <v>0.27421014084158601</v>
      </c>
      <c r="AN497" s="17">
        <v>0.31434414562175</v>
      </c>
      <c r="AO497" s="17">
        <v>0.23258152527504899</v>
      </c>
      <c r="AP497" s="17">
        <v>0.21406418520714099</v>
      </c>
      <c r="AQ497" s="17">
        <v>0.220941451894476</v>
      </c>
      <c r="AR497" s="17"/>
      <c r="AS497" s="17">
        <v>0.25621902376237699</v>
      </c>
      <c r="AT497" s="17">
        <v>0.299147400002855</v>
      </c>
      <c r="AU497" s="17">
        <v>0.31556635642075598</v>
      </c>
      <c r="AV497" s="17"/>
      <c r="AW497" s="17">
        <v>0.25956777901374001</v>
      </c>
      <c r="AX497" s="17">
        <v>0.27880316319395398</v>
      </c>
      <c r="AY497" s="17">
        <v>0.24726246579318101</v>
      </c>
      <c r="AZ497" s="17">
        <v>0.33207376176571302</v>
      </c>
      <c r="BA497" s="17">
        <v>0.55061997700572496</v>
      </c>
      <c r="BB497" s="17"/>
      <c r="BC497" s="17">
        <v>0.26965190774401998</v>
      </c>
      <c r="BD497" s="17">
        <v>0.26732665502787201</v>
      </c>
      <c r="BE497" s="17" t="s">
        <v>101</v>
      </c>
      <c r="BF497" s="17">
        <v>0.30443359842006601</v>
      </c>
      <c r="BG497" s="17">
        <v>0.34384583821093001</v>
      </c>
      <c r="BH497" s="17">
        <v>0.30071214235035798</v>
      </c>
      <c r="BI497" s="17">
        <v>0.202716221051569</v>
      </c>
      <c r="BJ497" s="17"/>
      <c r="BK497" s="17">
        <v>0.32249837221522698</v>
      </c>
      <c r="BL497" s="17">
        <v>0.21810986072828401</v>
      </c>
      <c r="BM497" s="17">
        <v>0.240882306147641</v>
      </c>
      <c r="BN497" s="17">
        <v>0.25432416510301797</v>
      </c>
      <c r="BO497" s="17">
        <v>0.307843969259263</v>
      </c>
      <c r="BP497" s="17">
        <v>0.32355877194363603</v>
      </c>
      <c r="BQ497" s="17">
        <v>0.347664607817885</v>
      </c>
      <c r="BR497" s="17">
        <v>0.36743669520669903</v>
      </c>
      <c r="BS497" s="17"/>
      <c r="BT497" s="17">
        <v>0.30691836928171601</v>
      </c>
      <c r="BU497" s="17">
        <v>0.18854030593693899</v>
      </c>
      <c r="BV497" s="17">
        <v>0.28021075696944497</v>
      </c>
      <c r="BW497" s="17"/>
      <c r="BX497" s="17">
        <v>0.34599785524349902</v>
      </c>
      <c r="BY497" s="17">
        <v>0.23911657785969101</v>
      </c>
      <c r="BZ497" s="17"/>
      <c r="CA497" s="17">
        <v>0.513147310623293</v>
      </c>
      <c r="CB497" s="17">
        <v>0.28715442087618598</v>
      </c>
      <c r="CC497" s="17">
        <v>0.25302591584617601</v>
      </c>
      <c r="CD497" s="17">
        <v>0.23852991644367699</v>
      </c>
      <c r="CE497" s="17">
        <v>0.26808776305633503</v>
      </c>
    </row>
    <row r="498" spans="2:83" x14ac:dyDescent="0.35">
      <c r="B498" t="s">
        <v>280</v>
      </c>
      <c r="C498" s="17">
        <v>0.233529782039336</v>
      </c>
      <c r="D498" s="17">
        <v>0.25484957180299</v>
      </c>
      <c r="E498" s="17">
        <v>0.21038577138068301</v>
      </c>
      <c r="F498" s="17"/>
      <c r="G498" s="17">
        <v>0.26274427762125702</v>
      </c>
      <c r="H498" s="17">
        <v>0.314095482839233</v>
      </c>
      <c r="I498" s="17">
        <v>0.25110457547439602</v>
      </c>
      <c r="J498" s="17">
        <v>0.17729917111725199</v>
      </c>
      <c r="K498" s="17">
        <v>0.12880340109357</v>
      </c>
      <c r="L498" s="17">
        <v>0.14652814392433799</v>
      </c>
      <c r="M498" s="17"/>
      <c r="N498" s="17">
        <v>0.30449870079781399</v>
      </c>
      <c r="O498" s="17">
        <v>0.21671555719725999</v>
      </c>
      <c r="P498" s="17">
        <v>0.23953228891041001</v>
      </c>
      <c r="Q498" s="17">
        <v>0.241297503593118</v>
      </c>
      <c r="R498" s="17">
        <v>9.8866711883395103E-2</v>
      </c>
      <c r="S498" s="17">
        <v>0.17873341278274199</v>
      </c>
      <c r="T498" s="17">
        <v>0.176341049063373</v>
      </c>
      <c r="U498" s="17">
        <v>0.426819773912328</v>
      </c>
      <c r="V498" s="17">
        <v>0.34688524060644199</v>
      </c>
      <c r="W498" s="17">
        <v>0.171330254693493</v>
      </c>
      <c r="X498" s="17">
        <v>0.16688705991018499</v>
      </c>
      <c r="Y498" s="17">
        <v>0.190581708088506</v>
      </c>
      <c r="Z498" s="17"/>
      <c r="AA498" s="17">
        <v>0.25446186942987797</v>
      </c>
      <c r="AB498" s="17">
        <v>0.27934259328962702</v>
      </c>
      <c r="AC498" s="17">
        <v>0.20903400998420299</v>
      </c>
      <c r="AD498" s="17">
        <v>0.16954493396386699</v>
      </c>
      <c r="AE498" s="17"/>
      <c r="AF498" s="17">
        <v>0.27869574567106598</v>
      </c>
      <c r="AG498" s="17">
        <v>0.25074887711209998</v>
      </c>
      <c r="AH498" s="17">
        <v>0.228712499502216</v>
      </c>
      <c r="AI498" s="17">
        <v>0.185314302198056</v>
      </c>
      <c r="AJ498" s="17">
        <v>0.19685491999624699</v>
      </c>
      <c r="AK498" s="17">
        <v>4.27197516849461E-2</v>
      </c>
      <c r="AL498" s="17"/>
      <c r="AM498" s="17">
        <v>0.27075577907998899</v>
      </c>
      <c r="AN498" s="17">
        <v>0.23831974326959199</v>
      </c>
      <c r="AO498" s="17">
        <v>0.20575510412707801</v>
      </c>
      <c r="AP498" s="17">
        <v>0.15542779161713799</v>
      </c>
      <c r="AQ498" s="17">
        <v>0.205012153488527</v>
      </c>
      <c r="AR498" s="17"/>
      <c r="AS498" s="17">
        <v>0.28000598331597099</v>
      </c>
      <c r="AT498" s="17">
        <v>0.25328502936467101</v>
      </c>
      <c r="AU498" s="17">
        <v>0.18442270034612601</v>
      </c>
      <c r="AV498" s="17"/>
      <c r="AW498" s="17">
        <v>0.181956062691876</v>
      </c>
      <c r="AX498" s="17">
        <v>0.224813429420716</v>
      </c>
      <c r="AY498" s="17">
        <v>0.30552082500967498</v>
      </c>
      <c r="AZ498" s="17">
        <v>0.23270232526940801</v>
      </c>
      <c r="BA498" s="17">
        <v>0.154640836719279</v>
      </c>
      <c r="BB498" s="17"/>
      <c r="BC498" s="17">
        <v>0.229297239080685</v>
      </c>
      <c r="BD498" s="17">
        <v>0.25939273227613602</v>
      </c>
      <c r="BE498" s="17" t="s">
        <v>101</v>
      </c>
      <c r="BF498" s="17">
        <v>0.15123375074698001</v>
      </c>
      <c r="BG498" s="17">
        <v>0.239396299599864</v>
      </c>
      <c r="BH498" s="17">
        <v>0.23403097229200201</v>
      </c>
      <c r="BI498" s="17">
        <v>0.195085207617616</v>
      </c>
      <c r="BJ498" s="17"/>
      <c r="BK498" s="17">
        <v>0.122684680858461</v>
      </c>
      <c r="BL498" s="17">
        <v>0.24054558518135899</v>
      </c>
      <c r="BM498" s="17">
        <v>0.27050619535454501</v>
      </c>
      <c r="BN498" s="17">
        <v>0.20543713133621899</v>
      </c>
      <c r="BO498" s="17">
        <v>0.20013893305441499</v>
      </c>
      <c r="BP498" s="17">
        <v>0.31599281426992398</v>
      </c>
      <c r="BQ498" s="17">
        <v>0.223281782375578</v>
      </c>
      <c r="BR498" s="17">
        <v>0.25889437493140999</v>
      </c>
      <c r="BS498" s="17"/>
      <c r="BT498" s="17">
        <v>0.30472455937346599</v>
      </c>
      <c r="BU498" s="17">
        <v>0.13167907877770799</v>
      </c>
      <c r="BV498" s="17">
        <v>0.201494248339216</v>
      </c>
      <c r="BW498" s="17"/>
      <c r="BX498" s="17">
        <v>0.27582766535675501</v>
      </c>
      <c r="BY498" s="17">
        <v>0.221312599970306</v>
      </c>
      <c r="BZ498" s="17"/>
      <c r="CA498" s="17">
        <v>0.18268802101832601</v>
      </c>
      <c r="CB498" s="17">
        <v>0.29541179437512899</v>
      </c>
      <c r="CC498" s="17">
        <v>0.27041837936361701</v>
      </c>
      <c r="CD498" s="17">
        <v>0.220684891486326</v>
      </c>
      <c r="CE498" s="17">
        <v>0.18157162243630101</v>
      </c>
    </row>
    <row r="499" spans="2:83" x14ac:dyDescent="0.35">
      <c r="B499" t="s">
        <v>281</v>
      </c>
      <c r="C499" s="17">
        <v>0.27886267385181801</v>
      </c>
      <c r="D499" s="17">
        <v>0.30443152577882998</v>
      </c>
      <c r="E499" s="17">
        <v>0.25172985175363599</v>
      </c>
      <c r="F499" s="17"/>
      <c r="G499" s="17">
        <v>0.21492025478670901</v>
      </c>
      <c r="H499" s="17">
        <v>0.25070365864727101</v>
      </c>
      <c r="I499" s="17">
        <v>0.29586490054553299</v>
      </c>
      <c r="J499" s="17">
        <v>0.30619614081329</v>
      </c>
      <c r="K499" s="17">
        <v>0.33962392942169101</v>
      </c>
      <c r="L499" s="17">
        <v>0.316476034452635</v>
      </c>
      <c r="M499" s="17"/>
      <c r="N499" s="17">
        <v>0.208764818811051</v>
      </c>
      <c r="O499" s="17">
        <v>0.25920881254360501</v>
      </c>
      <c r="P499" s="17">
        <v>0.32709656970365703</v>
      </c>
      <c r="Q499" s="17">
        <v>0.35184137947586902</v>
      </c>
      <c r="R499" s="17">
        <v>0.327313814835683</v>
      </c>
      <c r="S499" s="17">
        <v>0.381113914907317</v>
      </c>
      <c r="T499" s="17">
        <v>0.155564863668637</v>
      </c>
      <c r="U499" s="17">
        <v>0.199743680903927</v>
      </c>
      <c r="V499" s="17">
        <v>0.27132658105139001</v>
      </c>
      <c r="W499" s="17">
        <v>0.24924818208002</v>
      </c>
      <c r="X499" s="17">
        <v>0.31678243245641602</v>
      </c>
      <c r="Y499" s="17">
        <v>0.34621816975988301</v>
      </c>
      <c r="Z499" s="17"/>
      <c r="AA499" s="17">
        <v>0.25831274814586902</v>
      </c>
      <c r="AB499" s="17">
        <v>0.237901667875731</v>
      </c>
      <c r="AC499" s="17">
        <v>0.29799556449723702</v>
      </c>
      <c r="AD499" s="17">
        <v>0.34172394506427001</v>
      </c>
      <c r="AE499" s="17"/>
      <c r="AF499" s="17">
        <v>0.221211608349839</v>
      </c>
      <c r="AG499" s="17">
        <v>0.26647185118677302</v>
      </c>
      <c r="AH499" s="17">
        <v>0.39266538776214199</v>
      </c>
      <c r="AI499" s="17">
        <v>0.31613749376530997</v>
      </c>
      <c r="AJ499" s="17">
        <v>0.25657294772122702</v>
      </c>
      <c r="AK499" s="17">
        <v>0.36426765902841102</v>
      </c>
      <c r="AL499" s="17"/>
      <c r="AM499" s="17">
        <v>0.228490538455628</v>
      </c>
      <c r="AN499" s="17">
        <v>0.283576600536043</v>
      </c>
      <c r="AO499" s="17">
        <v>0.32926848872192999</v>
      </c>
      <c r="AP499" s="17">
        <v>0.30877199331270999</v>
      </c>
      <c r="AQ499" s="17">
        <v>0.37477153140668401</v>
      </c>
      <c r="AR499" s="17"/>
      <c r="AS499" s="17">
        <v>0.253750722751934</v>
      </c>
      <c r="AT499" s="17">
        <v>0.27566077534389</v>
      </c>
      <c r="AU499" s="17">
        <v>0.327851987604521</v>
      </c>
      <c r="AV499" s="17"/>
      <c r="AW499" s="17">
        <v>0.34049505338330099</v>
      </c>
      <c r="AX499" s="17">
        <v>0.28620975650013503</v>
      </c>
      <c r="AY499" s="17">
        <v>0.21995329669775801</v>
      </c>
      <c r="AZ499" s="17">
        <v>0.28547472789697398</v>
      </c>
      <c r="BA499" s="17">
        <v>0.117579183830009</v>
      </c>
      <c r="BB499" s="17"/>
      <c r="BC499" s="17">
        <v>0.29030342468045101</v>
      </c>
      <c r="BD499" s="17">
        <v>0.264870616584306</v>
      </c>
      <c r="BE499" s="17" t="s">
        <v>101</v>
      </c>
      <c r="BF499" s="17">
        <v>0.34731488043166397</v>
      </c>
      <c r="BG499" s="17">
        <v>0.19793013308687199</v>
      </c>
      <c r="BH499" s="17">
        <v>0.286054616252226</v>
      </c>
      <c r="BI499" s="17">
        <v>0.23878981631172999</v>
      </c>
      <c r="BJ499" s="17"/>
      <c r="BK499" s="17">
        <v>0.28310793645435001</v>
      </c>
      <c r="BL499" s="17">
        <v>0.34213117168613</v>
      </c>
      <c r="BM499" s="17">
        <v>0.24433751007575899</v>
      </c>
      <c r="BN499" s="17">
        <v>0.32845447771787101</v>
      </c>
      <c r="BO499" s="17">
        <v>0.26118053970869298</v>
      </c>
      <c r="BP499" s="17">
        <v>0.235175298039246</v>
      </c>
      <c r="BQ499" s="17">
        <v>0.23247698303702199</v>
      </c>
      <c r="BR499" s="17">
        <v>0.15287507437895601</v>
      </c>
      <c r="BS499" s="17"/>
      <c r="BT499" s="17">
        <v>0.23736103513255</v>
      </c>
      <c r="BU499" s="17">
        <v>0.318808244281094</v>
      </c>
      <c r="BV499" s="17">
        <v>0.304901661578246</v>
      </c>
      <c r="BW499" s="17"/>
      <c r="BX499" s="17">
        <v>0.178086065212686</v>
      </c>
      <c r="BY499" s="17">
        <v>0.33254647777686203</v>
      </c>
      <c r="BZ499" s="17"/>
      <c r="CA499" s="17">
        <v>0.14754029728738499</v>
      </c>
      <c r="CB499" s="17">
        <v>0.27018324928709098</v>
      </c>
      <c r="CC499" s="17">
        <v>0.23323789267102599</v>
      </c>
      <c r="CD499" s="17">
        <v>0.295651007236645</v>
      </c>
      <c r="CE499" s="17">
        <v>0.36872978018401298</v>
      </c>
    </row>
    <row r="500" spans="2:83" x14ac:dyDescent="0.35">
      <c r="B500" t="s">
        <v>282</v>
      </c>
      <c r="C500" s="17">
        <v>9.8670306338220007E-2</v>
      </c>
      <c r="D500" s="17">
        <v>8.6082264775600298E-2</v>
      </c>
      <c r="E500" s="17">
        <v>0.111987359921509</v>
      </c>
      <c r="F500" s="17"/>
      <c r="G500" s="17">
        <v>8.5900164237361298E-2</v>
      </c>
      <c r="H500" s="17">
        <v>5.4960574890463701E-2</v>
      </c>
      <c r="I500" s="17">
        <v>7.9437797250949002E-2</v>
      </c>
      <c r="J500" s="17">
        <v>0.15000508403604099</v>
      </c>
      <c r="K500" s="17">
        <v>0.14748516450775001</v>
      </c>
      <c r="L500" s="17">
        <v>9.20498031381594E-2</v>
      </c>
      <c r="M500" s="17"/>
      <c r="N500" s="17">
        <v>7.9235380772018901E-2</v>
      </c>
      <c r="O500" s="17">
        <v>0.117103332858969</v>
      </c>
      <c r="P500" s="17">
        <v>0.105960278691733</v>
      </c>
      <c r="Q500" s="17">
        <v>0.103702948251593</v>
      </c>
      <c r="R500" s="17">
        <v>7.5096009075870496E-2</v>
      </c>
      <c r="S500" s="17">
        <v>6.0530400941012301E-2</v>
      </c>
      <c r="T500" s="17">
        <v>0.13487736069657999</v>
      </c>
      <c r="U500" s="17">
        <v>0.161058149410994</v>
      </c>
      <c r="V500" s="17">
        <v>5.8523978259086999E-2</v>
      </c>
      <c r="W500" s="17">
        <v>0.17806681342476</v>
      </c>
      <c r="X500" s="17">
        <v>0.16413631892828701</v>
      </c>
      <c r="Y500" s="17">
        <v>0</v>
      </c>
      <c r="Z500" s="17"/>
      <c r="AA500" s="17">
        <v>0.119984193794841</v>
      </c>
      <c r="AB500" s="17">
        <v>9.5285452528815595E-2</v>
      </c>
      <c r="AC500" s="17">
        <v>0.107343851643984</v>
      </c>
      <c r="AD500" s="17">
        <v>6.5335438051775704E-2</v>
      </c>
      <c r="AE500" s="17"/>
      <c r="AF500" s="17">
        <v>8.9776868707327206E-2</v>
      </c>
      <c r="AG500" s="17">
        <v>9.8863117772282599E-2</v>
      </c>
      <c r="AH500" s="17">
        <v>4.7655970924308302E-2</v>
      </c>
      <c r="AI500" s="17">
        <v>0.125170930041335</v>
      </c>
      <c r="AJ500" s="17">
        <v>0.16979115889244301</v>
      </c>
      <c r="AK500" s="17">
        <v>4.47429888932784E-2</v>
      </c>
      <c r="AL500" s="17"/>
      <c r="AM500" s="17">
        <v>0.113286252066388</v>
      </c>
      <c r="AN500" s="17">
        <v>9.4156393024292004E-2</v>
      </c>
      <c r="AO500" s="17">
        <v>0.107366698148658</v>
      </c>
      <c r="AP500" s="17">
        <v>0</v>
      </c>
      <c r="AQ500" s="17">
        <v>0.10027556682635499</v>
      </c>
      <c r="AR500" s="17"/>
      <c r="AS500" s="17">
        <v>0.124749876770337</v>
      </c>
      <c r="AT500" s="17">
        <v>0.10548099160926699</v>
      </c>
      <c r="AU500" s="17">
        <v>6.1976309604844702E-2</v>
      </c>
      <c r="AV500" s="17"/>
      <c r="AW500" s="17">
        <v>7.1451530483696193E-2</v>
      </c>
      <c r="AX500" s="17">
        <v>8.40889625604503E-2</v>
      </c>
      <c r="AY500" s="17">
        <v>0.158474301366827</v>
      </c>
      <c r="AZ500" s="17">
        <v>8.2808752889926202E-2</v>
      </c>
      <c r="BA500" s="17">
        <v>8.0773540571315694E-2</v>
      </c>
      <c r="BB500" s="17"/>
      <c r="BC500" s="17">
        <v>0.120326024354572</v>
      </c>
      <c r="BD500" s="17">
        <v>0.118365962629027</v>
      </c>
      <c r="BE500" s="17" t="s">
        <v>101</v>
      </c>
      <c r="BF500" s="17">
        <v>3.5211141009481799E-2</v>
      </c>
      <c r="BG500" s="17">
        <v>6.5418283836264399E-2</v>
      </c>
      <c r="BH500" s="17">
        <v>7.1777870218021997E-2</v>
      </c>
      <c r="BI500" s="17">
        <v>0.125187342522595</v>
      </c>
      <c r="BJ500" s="17"/>
      <c r="BK500" s="17">
        <v>2.0962068775231098E-2</v>
      </c>
      <c r="BL500" s="17">
        <v>6.5478886813438705E-2</v>
      </c>
      <c r="BM500" s="17">
        <v>9.7139498394378701E-2</v>
      </c>
      <c r="BN500" s="17">
        <v>9.9722848870994293E-2</v>
      </c>
      <c r="BO500" s="17">
        <v>0.13958141041609601</v>
      </c>
      <c r="BP500" s="17">
        <v>8.3363645064405606E-2</v>
      </c>
      <c r="BQ500" s="17">
        <v>0.15072777580707</v>
      </c>
      <c r="BR500" s="17">
        <v>0.14330003360281601</v>
      </c>
      <c r="BS500" s="17"/>
      <c r="BT500" s="17">
        <v>9.0891199594977601E-2</v>
      </c>
      <c r="BU500" s="17">
        <v>0.18398225123343001</v>
      </c>
      <c r="BV500" s="17">
        <v>8.2552598456761606E-2</v>
      </c>
      <c r="BW500" s="17"/>
      <c r="BX500" s="17">
        <v>9.7618801582019799E-2</v>
      </c>
      <c r="BY500" s="17">
        <v>9.9500433395180402E-2</v>
      </c>
      <c r="BZ500" s="17"/>
      <c r="CA500" s="17">
        <v>0.11596017761123401</v>
      </c>
      <c r="CB500" s="17">
        <v>9.1721159155832399E-2</v>
      </c>
      <c r="CC500" s="17">
        <v>0.119913883803063</v>
      </c>
      <c r="CD500" s="17">
        <v>0.119157097038614</v>
      </c>
      <c r="CE500" s="17">
        <v>6.3144708234003102E-2</v>
      </c>
    </row>
    <row r="501" spans="2:83" x14ac:dyDescent="0.35">
      <c r="B501" t="s">
        <v>283</v>
      </c>
      <c r="C501" s="17">
        <v>3.7736883793887399E-2</v>
      </c>
      <c r="D501" s="17">
        <v>3.6471675823569097E-2</v>
      </c>
      <c r="E501" s="17">
        <v>3.9231225051065001E-2</v>
      </c>
      <c r="F501" s="17"/>
      <c r="G501" s="17">
        <v>6.7370883607084297E-3</v>
      </c>
      <c r="H501" s="17">
        <v>2.6968665168317502E-2</v>
      </c>
      <c r="I501" s="17">
        <v>7.8246217069788005E-3</v>
      </c>
      <c r="J501" s="17">
        <v>7.5162127678837301E-2</v>
      </c>
      <c r="K501" s="17">
        <v>6.4304638294965202E-2</v>
      </c>
      <c r="L501" s="17">
        <v>0.12751971487037</v>
      </c>
      <c r="M501" s="17"/>
      <c r="N501" s="17">
        <v>1.42630041830274E-2</v>
      </c>
      <c r="O501" s="17">
        <v>3.60711385401047E-2</v>
      </c>
      <c r="P501" s="17">
        <v>6.3813586886033904E-2</v>
      </c>
      <c r="Q501" s="17">
        <v>1.51956971012374E-2</v>
      </c>
      <c r="R501" s="17">
        <v>0.111356436372936</v>
      </c>
      <c r="S501" s="17">
        <v>4.8010695585684597E-2</v>
      </c>
      <c r="T501" s="17">
        <v>0</v>
      </c>
      <c r="U501" s="17">
        <v>0</v>
      </c>
      <c r="V501" s="17">
        <v>3.7376430991378003E-2</v>
      </c>
      <c r="W501" s="17">
        <v>2.70230341954719E-2</v>
      </c>
      <c r="X501" s="17">
        <v>2.58831835461154E-2</v>
      </c>
      <c r="Y501" s="17">
        <v>0.11610685615329</v>
      </c>
      <c r="Z501" s="17"/>
      <c r="AA501" s="17">
        <v>1.1344844937551101E-2</v>
      </c>
      <c r="AB501" s="17">
        <v>5.0859979086625103E-2</v>
      </c>
      <c r="AC501" s="17">
        <v>4.7075942199016202E-2</v>
      </c>
      <c r="AD501" s="17">
        <v>4.2782401268032601E-2</v>
      </c>
      <c r="AE501" s="17"/>
      <c r="AF501" s="17">
        <v>1.5875285444778401E-2</v>
      </c>
      <c r="AG501" s="17">
        <v>5.4649597080617403E-2</v>
      </c>
      <c r="AH501" s="17">
        <v>3.86894924905457E-2</v>
      </c>
      <c r="AI501" s="17">
        <v>5.8774277278847202E-2</v>
      </c>
      <c r="AJ501" s="17">
        <v>1.3798481363841901E-2</v>
      </c>
      <c r="AK501" s="17">
        <v>3.4652841548181601E-2</v>
      </c>
      <c r="AL501" s="17"/>
      <c r="AM501" s="17">
        <v>4.14970347250097E-2</v>
      </c>
      <c r="AN501" s="17">
        <v>2.9636532034583302E-2</v>
      </c>
      <c r="AO501" s="17">
        <v>4.3091492051966898E-2</v>
      </c>
      <c r="AP501" s="17">
        <v>0.21835325844405801</v>
      </c>
      <c r="AQ501" s="17">
        <v>4.5042822001463E-2</v>
      </c>
      <c r="AR501" s="17"/>
      <c r="AS501" s="17">
        <v>4.3909572586376303E-2</v>
      </c>
      <c r="AT501" s="17">
        <v>2.99806256889481E-2</v>
      </c>
      <c r="AU501" s="17">
        <v>3.4371156294223902E-2</v>
      </c>
      <c r="AV501" s="17"/>
      <c r="AW501" s="17">
        <v>3.1363380221541198E-2</v>
      </c>
      <c r="AX501" s="17">
        <v>6.1814696047030798E-2</v>
      </c>
      <c r="AY501" s="17">
        <v>2.23904916237972E-2</v>
      </c>
      <c r="AZ501" s="17">
        <v>8.9637718372011805E-3</v>
      </c>
      <c r="BA501" s="17">
        <v>5.8923176553456198E-2</v>
      </c>
      <c r="BB501" s="17"/>
      <c r="BC501" s="17">
        <v>3.4767693878559498E-2</v>
      </c>
      <c r="BD501" s="17">
        <v>2.4110695266758599E-2</v>
      </c>
      <c r="BE501" s="17" t="s">
        <v>101</v>
      </c>
      <c r="BF501" s="17">
        <v>0.11575781953298001</v>
      </c>
      <c r="BG501" s="17">
        <v>6.4156549661419704E-2</v>
      </c>
      <c r="BH501" s="17">
        <v>2.17782581134492E-2</v>
      </c>
      <c r="BI501" s="17">
        <v>4.0830462330807199E-2</v>
      </c>
      <c r="BJ501" s="17"/>
      <c r="BK501" s="17">
        <v>9.7074997153635406E-2</v>
      </c>
      <c r="BL501" s="17">
        <v>5.5451831524172102E-2</v>
      </c>
      <c r="BM501" s="17">
        <v>5.8013528012131603E-2</v>
      </c>
      <c r="BN501" s="17">
        <v>4.0365504642935798E-2</v>
      </c>
      <c r="BO501" s="17">
        <v>3.08224324043644E-2</v>
      </c>
      <c r="BP501" s="17">
        <v>1.30852877660233E-2</v>
      </c>
      <c r="BQ501" s="17">
        <v>0</v>
      </c>
      <c r="BR501" s="17">
        <v>1.6884070073371799E-2</v>
      </c>
      <c r="BS501" s="17"/>
      <c r="BT501" s="17">
        <v>2.9239572749949799E-2</v>
      </c>
      <c r="BU501" s="17">
        <v>6.5061812931805699E-2</v>
      </c>
      <c r="BV501" s="17">
        <v>3.7607446202882498E-2</v>
      </c>
      <c r="BW501" s="17"/>
      <c r="BX501" s="17">
        <v>4.9902879303527402E-2</v>
      </c>
      <c r="BY501" s="17">
        <v>2.9069290609328901E-2</v>
      </c>
      <c r="BZ501" s="17"/>
      <c r="CA501" s="17">
        <v>0</v>
      </c>
      <c r="CB501" s="17">
        <v>1.56105816566283E-2</v>
      </c>
      <c r="CC501" s="17">
        <v>5.1631296732029798E-2</v>
      </c>
      <c r="CD501" s="17">
        <v>5.7285417619989398E-2</v>
      </c>
      <c r="CE501" s="17">
        <v>2.3299172635886899E-2</v>
      </c>
    </row>
    <row r="502" spans="2:83" x14ac:dyDescent="0.35">
      <c r="B502" t="s">
        <v>113</v>
      </c>
      <c r="C502" s="17">
        <v>7.0805321631303694E-2</v>
      </c>
      <c r="D502" s="17">
        <v>6.8273899193865201E-2</v>
      </c>
      <c r="E502" s="17">
        <v>7.3768869496045206E-2</v>
      </c>
      <c r="F502" s="17"/>
      <c r="G502" s="17">
        <v>6.4666470610831805E-2</v>
      </c>
      <c r="H502" s="17">
        <v>3.4497261461736199E-2</v>
      </c>
      <c r="I502" s="17">
        <v>5.5365991648506599E-2</v>
      </c>
      <c r="J502" s="17">
        <v>8.8077808084231907E-2</v>
      </c>
      <c r="K502" s="17">
        <v>0.14123610584477</v>
      </c>
      <c r="L502" s="17">
        <v>8.3927464970593196E-2</v>
      </c>
      <c r="M502" s="17"/>
      <c r="N502" s="17">
        <v>4.4288585644135001E-2</v>
      </c>
      <c r="O502" s="17">
        <v>7.0259063156368096E-2</v>
      </c>
      <c r="P502" s="17">
        <v>2.65612734771173E-2</v>
      </c>
      <c r="Q502" s="17">
        <v>6.6655869029221201E-2</v>
      </c>
      <c r="R502" s="17">
        <v>4.4568686492845497E-2</v>
      </c>
      <c r="S502" s="17">
        <v>5.7775925224478303E-2</v>
      </c>
      <c r="T502" s="17">
        <v>0.146829965025118</v>
      </c>
      <c r="U502" s="17">
        <v>3.9642102373709E-2</v>
      </c>
      <c r="V502" s="17">
        <v>8.1252904807000301E-2</v>
      </c>
      <c r="W502" s="17">
        <v>0.101253188105734</v>
      </c>
      <c r="X502" s="17">
        <v>0.116939597411885</v>
      </c>
      <c r="Y502" s="17">
        <v>0.11178095782826</v>
      </c>
      <c r="Z502" s="17"/>
      <c r="AA502" s="17">
        <v>4.7400097441436799E-2</v>
      </c>
      <c r="AB502" s="17">
        <v>6.8355789954765406E-2</v>
      </c>
      <c r="AC502" s="17">
        <v>8.4328302458318197E-2</v>
      </c>
      <c r="AD502" s="17">
        <v>8.9186745482508503E-2</v>
      </c>
      <c r="AE502" s="17"/>
      <c r="AF502" s="17">
        <v>5.4518464050217201E-2</v>
      </c>
      <c r="AG502" s="17">
        <v>7.3650654798427001E-2</v>
      </c>
      <c r="AH502" s="17">
        <v>7.7510288624436902E-2</v>
      </c>
      <c r="AI502" s="17">
        <v>6.5121210909796098E-2</v>
      </c>
      <c r="AJ502" s="17">
        <v>7.4295900881921006E-2</v>
      </c>
      <c r="AK502" s="17">
        <v>0.192593710004305</v>
      </c>
      <c r="AL502" s="17"/>
      <c r="AM502" s="17">
        <v>7.1760254831399403E-2</v>
      </c>
      <c r="AN502" s="17">
        <v>3.99665855137405E-2</v>
      </c>
      <c r="AO502" s="17">
        <v>8.1936691675316906E-2</v>
      </c>
      <c r="AP502" s="17">
        <v>0.10338277141895399</v>
      </c>
      <c r="AQ502" s="17">
        <v>5.39564743824947E-2</v>
      </c>
      <c r="AR502" s="17"/>
      <c r="AS502" s="17">
        <v>4.1364820813004403E-2</v>
      </c>
      <c r="AT502" s="17">
        <v>3.6445177990369199E-2</v>
      </c>
      <c r="AU502" s="17">
        <v>7.58114897295281E-2</v>
      </c>
      <c r="AV502" s="17"/>
      <c r="AW502" s="17">
        <v>0.11516619420584499</v>
      </c>
      <c r="AX502" s="17">
        <v>6.42699922777141E-2</v>
      </c>
      <c r="AY502" s="17">
        <v>4.6398619508761403E-2</v>
      </c>
      <c r="AZ502" s="17">
        <v>5.7976660340777399E-2</v>
      </c>
      <c r="BA502" s="17">
        <v>3.7463285320215402E-2</v>
      </c>
      <c r="BB502" s="17"/>
      <c r="BC502" s="17">
        <v>5.5653710261713098E-2</v>
      </c>
      <c r="BD502" s="17">
        <v>6.5933338215900694E-2</v>
      </c>
      <c r="BE502" s="17" t="s">
        <v>101</v>
      </c>
      <c r="BF502" s="17">
        <v>4.60488098588284E-2</v>
      </c>
      <c r="BG502" s="17">
        <v>8.9252895604649399E-2</v>
      </c>
      <c r="BH502" s="17">
        <v>8.5646140773943294E-2</v>
      </c>
      <c r="BI502" s="17">
        <v>0.197390950165683</v>
      </c>
      <c r="BJ502" s="17"/>
      <c r="BK502" s="17">
        <v>0.15367194454309499</v>
      </c>
      <c r="BL502" s="17">
        <v>7.8282664066615104E-2</v>
      </c>
      <c r="BM502" s="17">
        <v>8.9120962015543995E-2</v>
      </c>
      <c r="BN502" s="17">
        <v>7.1695872328962101E-2</v>
      </c>
      <c r="BO502" s="17">
        <v>6.04327151571687E-2</v>
      </c>
      <c r="BP502" s="17">
        <v>2.88241829167648E-2</v>
      </c>
      <c r="BQ502" s="17">
        <v>4.5848850962445398E-2</v>
      </c>
      <c r="BR502" s="17">
        <v>6.0609751806746798E-2</v>
      </c>
      <c r="BS502" s="17"/>
      <c r="BT502" s="17">
        <v>3.08652638673408E-2</v>
      </c>
      <c r="BU502" s="17">
        <v>0.111928306839023</v>
      </c>
      <c r="BV502" s="17">
        <v>9.3233288453449206E-2</v>
      </c>
      <c r="BW502" s="17"/>
      <c r="BX502" s="17">
        <v>5.2566733301512902E-2</v>
      </c>
      <c r="BY502" s="17">
        <v>7.8454620388632101E-2</v>
      </c>
      <c r="BZ502" s="17"/>
      <c r="CA502" s="17">
        <v>4.0664193459762403E-2</v>
      </c>
      <c r="CB502" s="17">
        <v>3.99187946491334E-2</v>
      </c>
      <c r="CC502" s="17">
        <v>7.17726315840886E-2</v>
      </c>
      <c r="CD502" s="17">
        <v>6.8691670174748296E-2</v>
      </c>
      <c r="CE502" s="17">
        <v>9.5166953453461198E-2</v>
      </c>
    </row>
    <row r="503" spans="2:83" x14ac:dyDescent="0.35">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c r="BV503" s="17"/>
      <c r="BW503" s="17"/>
      <c r="BX503" s="17"/>
      <c r="BY503" s="17"/>
      <c r="BZ503" s="17"/>
      <c r="CA503" s="17"/>
      <c r="CB503" s="17"/>
      <c r="CC503" s="17"/>
      <c r="CD503" s="17"/>
      <c r="CE503" s="17"/>
    </row>
    <row r="504" spans="2:83" x14ac:dyDescent="0.35">
      <c r="B504" s="6" t="s">
        <v>285</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c r="BV504" s="17"/>
      <c r="BW504" s="17"/>
      <c r="BX504" s="17"/>
      <c r="BY504" s="17"/>
      <c r="BZ504" s="17"/>
      <c r="CA504" s="17"/>
      <c r="CB504" s="17"/>
      <c r="CC504" s="17"/>
      <c r="CD504" s="17"/>
      <c r="CE504" s="17"/>
    </row>
    <row r="505" spans="2:83" x14ac:dyDescent="0.35">
      <c r="B505" s="34" t="s">
        <v>142</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c r="BZ505" s="17"/>
      <c r="CA505" s="17"/>
      <c r="CB505" s="17"/>
      <c r="CC505" s="17"/>
      <c r="CD505" s="17"/>
      <c r="CE505" s="17"/>
    </row>
    <row r="506" spans="2:83" x14ac:dyDescent="0.35">
      <c r="B506" t="s">
        <v>279</v>
      </c>
      <c r="C506" s="17">
        <v>0.26733394141275602</v>
      </c>
      <c r="D506" s="17">
        <v>0.312757707621866</v>
      </c>
      <c r="E506" s="17">
        <v>0.21642479885841001</v>
      </c>
      <c r="F506" s="17"/>
      <c r="G506" s="17">
        <v>0.33048992476001499</v>
      </c>
      <c r="H506" s="17">
        <v>0.30711039666203599</v>
      </c>
      <c r="I506" s="17">
        <v>0.27728202020119802</v>
      </c>
      <c r="J506" s="17">
        <v>0.207305562274372</v>
      </c>
      <c r="K506" s="17">
        <v>0.173150930565344</v>
      </c>
      <c r="L506" s="17">
        <v>0.286865036488612</v>
      </c>
      <c r="M506" s="17"/>
      <c r="N506" s="17">
        <v>0.31901661264224301</v>
      </c>
      <c r="O506" s="17">
        <v>0.23094436797916501</v>
      </c>
      <c r="P506" s="17">
        <v>0.24975013473438601</v>
      </c>
      <c r="Q506" s="17">
        <v>0.22989895551102299</v>
      </c>
      <c r="R506" s="17">
        <v>0.29109390999687401</v>
      </c>
      <c r="S506" s="17">
        <v>0.245696605723462</v>
      </c>
      <c r="T506" s="17">
        <v>0.24618746555613599</v>
      </c>
      <c r="U506" s="17">
        <v>0.24429263205322399</v>
      </c>
      <c r="V506" s="17">
        <v>0.31938310942007903</v>
      </c>
      <c r="W506" s="17">
        <v>0.27957091518724703</v>
      </c>
      <c r="X506" s="17">
        <v>0.123886218905864</v>
      </c>
      <c r="Y506" s="17">
        <v>0.415229434321357</v>
      </c>
      <c r="Z506" s="17"/>
      <c r="AA506" s="17">
        <v>0.30796011462967599</v>
      </c>
      <c r="AB506" s="17">
        <v>0.23210069663584201</v>
      </c>
      <c r="AC506" s="17">
        <v>0.20235458613538099</v>
      </c>
      <c r="AD506" s="17">
        <v>0.31926287848289098</v>
      </c>
      <c r="AE506" s="17"/>
      <c r="AF506" s="17">
        <v>0.35939125500559499</v>
      </c>
      <c r="AG506" s="17">
        <v>0.26544143069949599</v>
      </c>
      <c r="AH506" s="17">
        <v>0.21901933863895701</v>
      </c>
      <c r="AI506" s="17">
        <v>0.22513066879190699</v>
      </c>
      <c r="AJ506" s="17">
        <v>0.164088933769821</v>
      </c>
      <c r="AK506" s="17">
        <v>0.29889410384981702</v>
      </c>
      <c r="AL506" s="17"/>
      <c r="AM506" s="17">
        <v>0.25903511361117398</v>
      </c>
      <c r="AN506" s="17">
        <v>0.299094331327934</v>
      </c>
      <c r="AO506" s="17">
        <v>0.28847214711434299</v>
      </c>
      <c r="AP506" s="17">
        <v>0.73184332316062095</v>
      </c>
      <c r="AQ506" s="17">
        <v>0.19662777308648</v>
      </c>
      <c r="AR506" s="17"/>
      <c r="AS506" s="17">
        <v>0.31280673889937399</v>
      </c>
      <c r="AT506" s="17">
        <v>0.29518638405460201</v>
      </c>
      <c r="AU506" s="17">
        <v>0.22392320672386501</v>
      </c>
      <c r="AV506" s="17"/>
      <c r="AW506" s="17">
        <v>0.22481764387113301</v>
      </c>
      <c r="AX506" s="17">
        <v>0.248553180396823</v>
      </c>
      <c r="AY506" s="17">
        <v>0.27589341454942101</v>
      </c>
      <c r="AZ506" s="17">
        <v>0.32932321855554297</v>
      </c>
      <c r="BA506" s="17">
        <v>0.35558954366117201</v>
      </c>
      <c r="BB506" s="17"/>
      <c r="BC506" s="17">
        <v>0.25489268285959399</v>
      </c>
      <c r="BD506" s="17">
        <v>0.21951623266058401</v>
      </c>
      <c r="BE506" s="17" t="s">
        <v>101</v>
      </c>
      <c r="BF506" s="17">
        <v>0.27568103072410699</v>
      </c>
      <c r="BG506" s="17">
        <v>0.269543839809954</v>
      </c>
      <c r="BH506" s="17">
        <v>0.35725544693982603</v>
      </c>
      <c r="BI506" s="17">
        <v>0.33645005290202001</v>
      </c>
      <c r="BJ506" s="17"/>
      <c r="BK506" s="17">
        <v>0.368114741110323</v>
      </c>
      <c r="BL506" s="17">
        <v>0.23186076984371901</v>
      </c>
      <c r="BM506" s="17">
        <v>0.256898831562899</v>
      </c>
      <c r="BN506" s="17">
        <v>0.290871669292949</v>
      </c>
      <c r="BO506" s="17">
        <v>0.197850052028714</v>
      </c>
      <c r="BP506" s="17">
        <v>0.282141301511457</v>
      </c>
      <c r="BQ506" s="17">
        <v>0.26750894528244801</v>
      </c>
      <c r="BR506" s="17">
        <v>0.389034692907063</v>
      </c>
      <c r="BS506" s="17"/>
      <c r="BT506" s="17">
        <v>0.29591603542664902</v>
      </c>
      <c r="BU506" s="17">
        <v>0.21361502569967</v>
      </c>
      <c r="BV506" s="17">
        <v>0.26025008410085698</v>
      </c>
      <c r="BW506" s="17"/>
      <c r="BX506" s="17">
        <v>0.381188786648061</v>
      </c>
      <c r="BY506" s="17">
        <v>0.206201595622415</v>
      </c>
      <c r="BZ506" s="17"/>
      <c r="CA506" s="17">
        <v>0.62385168699800098</v>
      </c>
      <c r="CB506" s="17">
        <v>0.286276190212366</v>
      </c>
      <c r="CC506" s="17">
        <v>0.237743597274989</v>
      </c>
      <c r="CD506" s="17">
        <v>0.189158990033753</v>
      </c>
      <c r="CE506" s="17">
        <v>0.26077610213636199</v>
      </c>
    </row>
    <row r="507" spans="2:83" x14ac:dyDescent="0.35">
      <c r="B507" t="s">
        <v>280</v>
      </c>
      <c r="C507" s="17">
        <v>0.232867134556208</v>
      </c>
      <c r="D507" s="17">
        <v>0.21838071027251801</v>
      </c>
      <c r="E507" s="17">
        <v>0.25112393415885398</v>
      </c>
      <c r="F507" s="17"/>
      <c r="G507" s="17">
        <v>0.33038062488293402</v>
      </c>
      <c r="H507" s="17">
        <v>0.326626495803997</v>
      </c>
      <c r="I507" s="17">
        <v>0.177864875256974</v>
      </c>
      <c r="J507" s="17">
        <v>0.19936100898211201</v>
      </c>
      <c r="K507" s="17">
        <v>0.117224732136485</v>
      </c>
      <c r="L507" s="17">
        <v>0.11300478612034</v>
      </c>
      <c r="M507" s="17"/>
      <c r="N507" s="17">
        <v>0.22646963452861399</v>
      </c>
      <c r="O507" s="17">
        <v>0.25646269890100098</v>
      </c>
      <c r="P507" s="17">
        <v>0.23378154659529199</v>
      </c>
      <c r="Q507" s="17">
        <v>0.15071520788377399</v>
      </c>
      <c r="R507" s="17">
        <v>0.12541950141075001</v>
      </c>
      <c r="S507" s="17">
        <v>0.40405943344596301</v>
      </c>
      <c r="T507" s="17">
        <v>0.254100124620533</v>
      </c>
      <c r="U507" s="17">
        <v>0.190984365682451</v>
      </c>
      <c r="V507" s="17">
        <v>0.25628615394564103</v>
      </c>
      <c r="W507" s="17">
        <v>0.175986351715756</v>
      </c>
      <c r="X507" s="17">
        <v>0.23987155514431899</v>
      </c>
      <c r="Y507" s="17">
        <v>9.9817253239553705E-2</v>
      </c>
      <c r="Z507" s="17"/>
      <c r="AA507" s="17">
        <v>0.235926526329374</v>
      </c>
      <c r="AB507" s="17">
        <v>0.24626590177457799</v>
      </c>
      <c r="AC507" s="17">
        <v>0.263936260852072</v>
      </c>
      <c r="AD507" s="17">
        <v>0.182102068011782</v>
      </c>
      <c r="AE507" s="17"/>
      <c r="AF507" s="17">
        <v>0.21863582016468999</v>
      </c>
      <c r="AG507" s="17">
        <v>0.23178279464120699</v>
      </c>
      <c r="AH507" s="17">
        <v>0.33388351294811902</v>
      </c>
      <c r="AI507" s="17">
        <v>0.216545070864858</v>
      </c>
      <c r="AJ507" s="17">
        <v>0.19977230423817199</v>
      </c>
      <c r="AK507" s="17">
        <v>0.15000176646029301</v>
      </c>
      <c r="AL507" s="17"/>
      <c r="AM507" s="17">
        <v>0.20439399247588</v>
      </c>
      <c r="AN507" s="17">
        <v>0.26487448751311898</v>
      </c>
      <c r="AO507" s="17">
        <v>0.26664056566053501</v>
      </c>
      <c r="AP507" s="17">
        <v>0</v>
      </c>
      <c r="AQ507" s="17">
        <v>0.13883890003115201</v>
      </c>
      <c r="AR507" s="17"/>
      <c r="AS507" s="17">
        <v>0.21429573863231499</v>
      </c>
      <c r="AT507" s="17">
        <v>0.26191855047274998</v>
      </c>
      <c r="AU507" s="17">
        <v>0.33543191669599898</v>
      </c>
      <c r="AV507" s="17"/>
      <c r="AW507" s="17">
        <v>0.17856625282209701</v>
      </c>
      <c r="AX507" s="17">
        <v>0.269771681366273</v>
      </c>
      <c r="AY507" s="17">
        <v>0.205642387928689</v>
      </c>
      <c r="AZ507" s="17">
        <v>0.27774183459205798</v>
      </c>
      <c r="BA507" s="17">
        <v>0.33122467222264701</v>
      </c>
      <c r="BB507" s="17"/>
      <c r="BC507" s="17">
        <v>0.21291998853532701</v>
      </c>
      <c r="BD507" s="17">
        <v>0.25482974251975199</v>
      </c>
      <c r="BE507" s="17" t="s">
        <v>101</v>
      </c>
      <c r="BF507" s="17">
        <v>0.227204578972447</v>
      </c>
      <c r="BG507" s="17">
        <v>0.26827215485584899</v>
      </c>
      <c r="BH507" s="17">
        <v>0.204018942241255</v>
      </c>
      <c r="BI507" s="17">
        <v>0.24653107641868</v>
      </c>
      <c r="BJ507" s="17"/>
      <c r="BK507" s="17">
        <v>0.24165583535563101</v>
      </c>
      <c r="BL507" s="17">
        <v>0.197292361577103</v>
      </c>
      <c r="BM507" s="17">
        <v>0.27293296210573198</v>
      </c>
      <c r="BN507" s="17">
        <v>0.243135401668856</v>
      </c>
      <c r="BO507" s="17">
        <v>0.20480444532845199</v>
      </c>
      <c r="BP507" s="17">
        <v>0.26310923325790803</v>
      </c>
      <c r="BQ507" s="17">
        <v>0.20753943664296401</v>
      </c>
      <c r="BR507" s="17">
        <v>0.17380359650218399</v>
      </c>
      <c r="BS507" s="17"/>
      <c r="BT507" s="17">
        <v>0.24025723533994001</v>
      </c>
      <c r="BU507" s="17">
        <v>0.11052310401052801</v>
      </c>
      <c r="BV507" s="17">
        <v>0.26263324349830097</v>
      </c>
      <c r="BW507" s="17"/>
      <c r="BX507" s="17">
        <v>0.28805086608103297</v>
      </c>
      <c r="BY507" s="17">
        <v>0.19709834174663601</v>
      </c>
      <c r="BZ507" s="17"/>
      <c r="CA507" s="17">
        <v>0.15581759721160299</v>
      </c>
      <c r="CB507" s="17">
        <v>0.27479988652892001</v>
      </c>
      <c r="CC507" s="17">
        <v>0.19544504518103201</v>
      </c>
      <c r="CD507" s="17">
        <v>0.260711734100463</v>
      </c>
      <c r="CE507" s="17">
        <v>0.22683339736244901</v>
      </c>
    </row>
    <row r="508" spans="2:83" x14ac:dyDescent="0.35">
      <c r="B508" t="s">
        <v>281</v>
      </c>
      <c r="C508" s="17">
        <v>0.27501540414044301</v>
      </c>
      <c r="D508" s="17">
        <v>0.27718485771273998</v>
      </c>
      <c r="E508" s="17">
        <v>0.27110130656877002</v>
      </c>
      <c r="F508" s="17"/>
      <c r="G508" s="17">
        <v>0.210695864011226</v>
      </c>
      <c r="H508" s="17">
        <v>0.207999271733458</v>
      </c>
      <c r="I508" s="17">
        <v>0.25876901846752698</v>
      </c>
      <c r="J508" s="17">
        <v>0.35738283978781499</v>
      </c>
      <c r="K508" s="17">
        <v>0.36080014227926699</v>
      </c>
      <c r="L508" s="17">
        <v>0.33597930270757198</v>
      </c>
      <c r="M508" s="17"/>
      <c r="N508" s="17">
        <v>0.182862890688263</v>
      </c>
      <c r="O508" s="17">
        <v>0.26285509724156297</v>
      </c>
      <c r="P508" s="17">
        <v>0.431084454098901</v>
      </c>
      <c r="Q508" s="17">
        <v>0.30954696793206898</v>
      </c>
      <c r="R508" s="17">
        <v>0.31756086774976899</v>
      </c>
      <c r="S508" s="17">
        <v>0.242248241167411</v>
      </c>
      <c r="T508" s="17">
        <v>0.26227443606821399</v>
      </c>
      <c r="U508" s="17">
        <v>0.31652738757684601</v>
      </c>
      <c r="V508" s="17">
        <v>0.238418797706658</v>
      </c>
      <c r="W508" s="17">
        <v>0.322313625405522</v>
      </c>
      <c r="X508" s="17">
        <v>0.35313543954570298</v>
      </c>
      <c r="Y508" s="17">
        <v>0.30008792599318002</v>
      </c>
      <c r="Z508" s="17"/>
      <c r="AA508" s="17">
        <v>0.197286458536826</v>
      </c>
      <c r="AB508" s="17">
        <v>0.312894902861097</v>
      </c>
      <c r="AC508" s="17">
        <v>0.36159835381684102</v>
      </c>
      <c r="AD508" s="17">
        <v>0.24888366965571901</v>
      </c>
      <c r="AE508" s="17"/>
      <c r="AF508" s="17">
        <v>0.21072854183834899</v>
      </c>
      <c r="AG508" s="17">
        <v>0.25621458813005998</v>
      </c>
      <c r="AH508" s="17">
        <v>0.30804167457903198</v>
      </c>
      <c r="AI508" s="17">
        <v>0.33201148551641302</v>
      </c>
      <c r="AJ508" s="17">
        <v>0.32524069155584101</v>
      </c>
      <c r="AK508" s="17">
        <v>0.33769843007704398</v>
      </c>
      <c r="AL508" s="17"/>
      <c r="AM508" s="17">
        <v>0.26961939418817799</v>
      </c>
      <c r="AN508" s="17">
        <v>0.25843796933601099</v>
      </c>
      <c r="AO508" s="17">
        <v>0.243319974256233</v>
      </c>
      <c r="AP508" s="17">
        <v>0.26815667683937899</v>
      </c>
      <c r="AQ508" s="17">
        <v>0.32856379044332801</v>
      </c>
      <c r="AR508" s="17"/>
      <c r="AS508" s="17">
        <v>0.244501036681011</v>
      </c>
      <c r="AT508" s="17">
        <v>0.244028543102072</v>
      </c>
      <c r="AU508" s="17">
        <v>0.29453506316717498</v>
      </c>
      <c r="AV508" s="17"/>
      <c r="AW508" s="17">
        <v>0.31745442466931201</v>
      </c>
      <c r="AX508" s="17">
        <v>0.268780201690208</v>
      </c>
      <c r="AY508" s="17">
        <v>0.33410255476251099</v>
      </c>
      <c r="AZ508" s="17">
        <v>0.177269619376205</v>
      </c>
      <c r="BA508" s="17">
        <v>0.11012535063427401</v>
      </c>
      <c r="BB508" s="17"/>
      <c r="BC508" s="17">
        <v>0.28834401311593899</v>
      </c>
      <c r="BD508" s="17">
        <v>0.32139119109897102</v>
      </c>
      <c r="BE508" s="17" t="s">
        <v>101</v>
      </c>
      <c r="BF508" s="17">
        <v>0.20791760610693799</v>
      </c>
      <c r="BG508" s="17">
        <v>0.24551571740424599</v>
      </c>
      <c r="BH508" s="17">
        <v>0.23012642270098699</v>
      </c>
      <c r="BI508" s="17">
        <v>0.18688419074634499</v>
      </c>
      <c r="BJ508" s="17"/>
      <c r="BK508" s="17">
        <v>0.26830420619397999</v>
      </c>
      <c r="BL508" s="17">
        <v>0.24565122300171499</v>
      </c>
      <c r="BM508" s="17">
        <v>0.249472575552149</v>
      </c>
      <c r="BN508" s="17">
        <v>0.29858472844373402</v>
      </c>
      <c r="BO508" s="17">
        <v>0.384614209705609</v>
      </c>
      <c r="BP508" s="17">
        <v>0.269684946990774</v>
      </c>
      <c r="BQ508" s="17">
        <v>0.255736008071489</v>
      </c>
      <c r="BR508" s="17">
        <v>0.16929064507549499</v>
      </c>
      <c r="BS508" s="17"/>
      <c r="BT508" s="17">
        <v>0.26422402791681099</v>
      </c>
      <c r="BU508" s="17">
        <v>0.33157026726948502</v>
      </c>
      <c r="BV508" s="17">
        <v>0.266028714709587</v>
      </c>
      <c r="BW508" s="17"/>
      <c r="BX508" s="17">
        <v>0.175589565612118</v>
      </c>
      <c r="BY508" s="17">
        <v>0.33853365900503102</v>
      </c>
      <c r="BZ508" s="17"/>
      <c r="CA508" s="17">
        <v>0.123299400871287</v>
      </c>
      <c r="CB508" s="17">
        <v>0.17051262031480699</v>
      </c>
      <c r="CC508" s="17">
        <v>0.32960097862771798</v>
      </c>
      <c r="CD508" s="17">
        <v>0.396406597264994</v>
      </c>
      <c r="CE508" s="17">
        <v>0.25686986147255197</v>
      </c>
    </row>
    <row r="509" spans="2:83" x14ac:dyDescent="0.35">
      <c r="B509" t="s">
        <v>282</v>
      </c>
      <c r="C509" s="17">
        <v>0.13089135031506499</v>
      </c>
      <c r="D509" s="17">
        <v>0.10145072377559899</v>
      </c>
      <c r="E509" s="17">
        <v>0.16249684931766101</v>
      </c>
      <c r="F509" s="17"/>
      <c r="G509" s="17">
        <v>7.8255904893465802E-2</v>
      </c>
      <c r="H509" s="17">
        <v>8.5258142421522895E-2</v>
      </c>
      <c r="I509" s="17">
        <v>0.17734018557308301</v>
      </c>
      <c r="J509" s="17">
        <v>0.15623760878812501</v>
      </c>
      <c r="K509" s="17">
        <v>0.17549821463909401</v>
      </c>
      <c r="L509" s="17">
        <v>0.113408692087101</v>
      </c>
      <c r="M509" s="17"/>
      <c r="N509" s="17">
        <v>0.181346797856454</v>
      </c>
      <c r="O509" s="17">
        <v>0.18698558751303801</v>
      </c>
      <c r="P509" s="17">
        <v>4.36281860220036E-2</v>
      </c>
      <c r="Q509" s="17">
        <v>0.15314104781774901</v>
      </c>
      <c r="R509" s="17">
        <v>0.17175024992517601</v>
      </c>
      <c r="S509" s="17">
        <v>2.8877689343537901E-2</v>
      </c>
      <c r="T509" s="17">
        <v>0.15471337654078701</v>
      </c>
      <c r="U509" s="17">
        <v>0.13792697638144399</v>
      </c>
      <c r="V509" s="17">
        <v>8.8678605530568305E-2</v>
      </c>
      <c r="W509" s="17">
        <v>0.103181221108979</v>
      </c>
      <c r="X509" s="17">
        <v>0.174622554433738</v>
      </c>
      <c r="Y509" s="17">
        <v>4.7380742034254901E-2</v>
      </c>
      <c r="Z509" s="17"/>
      <c r="AA509" s="17">
        <v>0.200653664302017</v>
      </c>
      <c r="AB509" s="17">
        <v>0.12542757884299699</v>
      </c>
      <c r="AC509" s="17">
        <v>8.9779902607668396E-2</v>
      </c>
      <c r="AD509" s="17">
        <v>8.34691255901686E-2</v>
      </c>
      <c r="AE509" s="17"/>
      <c r="AF509" s="17">
        <v>0.13515429809858501</v>
      </c>
      <c r="AG509" s="17">
        <v>0.12917323532635799</v>
      </c>
      <c r="AH509" s="17">
        <v>6.6357922478502598E-2</v>
      </c>
      <c r="AI509" s="17">
        <v>0.15875188785474301</v>
      </c>
      <c r="AJ509" s="17">
        <v>0.143833665142722</v>
      </c>
      <c r="AK509" s="17">
        <v>0.17756477723042599</v>
      </c>
      <c r="AL509" s="17"/>
      <c r="AM509" s="17">
        <v>0.175575293714896</v>
      </c>
      <c r="AN509" s="17">
        <v>0.117921703096674</v>
      </c>
      <c r="AO509" s="17">
        <v>0.137226451207588</v>
      </c>
      <c r="AP509" s="17">
        <v>0</v>
      </c>
      <c r="AQ509" s="17">
        <v>0.110035194673631</v>
      </c>
      <c r="AR509" s="17"/>
      <c r="AS509" s="17">
        <v>0.15968515500120001</v>
      </c>
      <c r="AT509" s="17">
        <v>0.11925843821311399</v>
      </c>
      <c r="AU509" s="17">
        <v>8.7447842514250501E-2</v>
      </c>
      <c r="AV509" s="17"/>
      <c r="AW509" s="17">
        <v>0.11705451022912</v>
      </c>
      <c r="AX509" s="17">
        <v>0.122477324676805</v>
      </c>
      <c r="AY509" s="17">
        <v>0.12989581478023801</v>
      </c>
      <c r="AZ509" s="17">
        <v>0.17291641509502501</v>
      </c>
      <c r="BA509" s="17">
        <v>8.1296139907005002E-2</v>
      </c>
      <c r="BB509" s="17"/>
      <c r="BC509" s="17">
        <v>0.13216051278218899</v>
      </c>
      <c r="BD509" s="17">
        <v>0.12857838189962301</v>
      </c>
      <c r="BE509" s="17" t="s">
        <v>101</v>
      </c>
      <c r="BF509" s="17">
        <v>0.16125876255398799</v>
      </c>
      <c r="BG509" s="17">
        <v>6.5264103463322398E-2</v>
      </c>
      <c r="BH509" s="17">
        <v>0.17879663634349999</v>
      </c>
      <c r="BI509" s="17">
        <v>4.2614941472355498E-2</v>
      </c>
      <c r="BJ509" s="17"/>
      <c r="BK509" s="17">
        <v>3.4580540853641401E-2</v>
      </c>
      <c r="BL509" s="17">
        <v>0.169544712777284</v>
      </c>
      <c r="BM509" s="17">
        <v>0.100768877480648</v>
      </c>
      <c r="BN509" s="17">
        <v>0.12037876596972499</v>
      </c>
      <c r="BO509" s="17">
        <v>0.14992736828101499</v>
      </c>
      <c r="BP509" s="17">
        <v>0.120857723665664</v>
      </c>
      <c r="BQ509" s="17">
        <v>0.20743712167460199</v>
      </c>
      <c r="BR509" s="17">
        <v>0.17594331857498799</v>
      </c>
      <c r="BS509" s="17"/>
      <c r="BT509" s="17">
        <v>0.13001937126518301</v>
      </c>
      <c r="BU509" s="17">
        <v>0.19603103604389899</v>
      </c>
      <c r="BV509" s="17">
        <v>0.113058001076004</v>
      </c>
      <c r="BW509" s="17"/>
      <c r="BX509" s="17">
        <v>9.2873518219127205E-2</v>
      </c>
      <c r="BY509" s="17">
        <v>0.14950476680813801</v>
      </c>
      <c r="BZ509" s="17"/>
      <c r="CA509" s="17">
        <v>7.78455701336601E-2</v>
      </c>
      <c r="CB509" s="17">
        <v>0.20874972178208201</v>
      </c>
      <c r="CC509" s="17">
        <v>0.146191730267451</v>
      </c>
      <c r="CD509" s="17">
        <v>0.10175173593934</v>
      </c>
      <c r="CE509" s="17">
        <v>8.8789390410628194E-2</v>
      </c>
    </row>
    <row r="510" spans="2:83" x14ac:dyDescent="0.35">
      <c r="B510" t="s">
        <v>283</v>
      </c>
      <c r="C510" s="17">
        <v>3.0617617235759901E-2</v>
      </c>
      <c r="D510" s="17">
        <v>2.47285840050212E-2</v>
      </c>
      <c r="E510" s="17">
        <v>3.7415416496199803E-2</v>
      </c>
      <c r="F510" s="17"/>
      <c r="G510" s="17">
        <v>1.40783854140747E-2</v>
      </c>
      <c r="H510" s="17">
        <v>3.0440745386637099E-2</v>
      </c>
      <c r="I510" s="17">
        <v>3.81511808730838E-2</v>
      </c>
      <c r="J510" s="17">
        <v>2.4404016546580198E-2</v>
      </c>
      <c r="K510" s="17">
        <v>5.5684515629276697E-2</v>
      </c>
      <c r="L510" s="17">
        <v>2.6646177583175001E-2</v>
      </c>
      <c r="M510" s="17"/>
      <c r="N510" s="17">
        <v>3.1016673573711798E-2</v>
      </c>
      <c r="O510" s="17">
        <v>1.40235475164258E-2</v>
      </c>
      <c r="P510" s="17">
        <v>2.0026182683018E-2</v>
      </c>
      <c r="Q510" s="17">
        <v>4.8306426006027803E-2</v>
      </c>
      <c r="R510" s="17">
        <v>0</v>
      </c>
      <c r="S510" s="17">
        <v>3.3435220324058802E-2</v>
      </c>
      <c r="T510" s="17">
        <v>4.9191658877858403E-2</v>
      </c>
      <c r="U510" s="17">
        <v>0</v>
      </c>
      <c r="V510" s="17">
        <v>3.6457535564798797E-2</v>
      </c>
      <c r="W510" s="17">
        <v>3.19095244272148E-2</v>
      </c>
      <c r="X510" s="17">
        <v>5.1154034804028602E-2</v>
      </c>
      <c r="Y510" s="17">
        <v>4.90599024633789E-2</v>
      </c>
      <c r="Z510" s="17"/>
      <c r="AA510" s="17">
        <v>3.0999337814845599E-2</v>
      </c>
      <c r="AB510" s="17">
        <v>3.22390995758009E-2</v>
      </c>
      <c r="AC510" s="17">
        <v>1.9579181426796301E-2</v>
      </c>
      <c r="AD510" s="17">
        <v>3.87076477478469E-2</v>
      </c>
      <c r="AE510" s="17"/>
      <c r="AF510" s="17">
        <v>3.3877664349839201E-2</v>
      </c>
      <c r="AG510" s="17">
        <v>5.3397971556607797E-2</v>
      </c>
      <c r="AH510" s="17">
        <v>0</v>
      </c>
      <c r="AI510" s="17">
        <v>2.8228379075506699E-2</v>
      </c>
      <c r="AJ510" s="17">
        <v>1.5754503780375299E-2</v>
      </c>
      <c r="AK510" s="17">
        <v>0</v>
      </c>
      <c r="AL510" s="17"/>
      <c r="AM510" s="17">
        <v>1.7166249187820601E-2</v>
      </c>
      <c r="AN510" s="17">
        <v>3.2210449674507001E-2</v>
      </c>
      <c r="AO510" s="17">
        <v>1.81702559596814E-2</v>
      </c>
      <c r="AP510" s="17">
        <v>0</v>
      </c>
      <c r="AQ510" s="17">
        <v>7.2633772740852406E-2</v>
      </c>
      <c r="AR510" s="17"/>
      <c r="AS510" s="17">
        <v>2.2063020742882099E-2</v>
      </c>
      <c r="AT510" s="17">
        <v>3.1436829812673199E-2</v>
      </c>
      <c r="AU510" s="17">
        <v>1.6312063229385099E-2</v>
      </c>
      <c r="AV510" s="17"/>
      <c r="AW510" s="17">
        <v>3.8267389808378897E-2</v>
      </c>
      <c r="AX510" s="17">
        <v>3.29184320915063E-2</v>
      </c>
      <c r="AY510" s="17">
        <v>1.8783890670090099E-2</v>
      </c>
      <c r="AZ510" s="17">
        <v>2.60046867933564E-2</v>
      </c>
      <c r="BA510" s="17">
        <v>6.8887320745251807E-2</v>
      </c>
      <c r="BB510" s="17"/>
      <c r="BC510" s="17">
        <v>3.1848331983627E-2</v>
      </c>
      <c r="BD510" s="17">
        <v>3.2479712656749198E-2</v>
      </c>
      <c r="BE510" s="17" t="s">
        <v>101</v>
      </c>
      <c r="BF510" s="17">
        <v>3.9779955712137903E-2</v>
      </c>
      <c r="BG510" s="17">
        <v>3.3834088396715499E-2</v>
      </c>
      <c r="BH510" s="17">
        <v>9.7870461796707598E-3</v>
      </c>
      <c r="BI510" s="17">
        <v>8.89065828280481E-2</v>
      </c>
      <c r="BJ510" s="17"/>
      <c r="BK510" s="17">
        <v>3.0576091536996801E-2</v>
      </c>
      <c r="BL510" s="17">
        <v>5.03402324318937E-2</v>
      </c>
      <c r="BM510" s="17">
        <v>4.0355571387529897E-2</v>
      </c>
      <c r="BN510" s="17">
        <v>1.36468495924563E-2</v>
      </c>
      <c r="BO510" s="17">
        <v>6.28039246562095E-2</v>
      </c>
      <c r="BP510" s="17">
        <v>7.1738648525170104E-3</v>
      </c>
      <c r="BQ510" s="17">
        <v>2.2413759504650198E-2</v>
      </c>
      <c r="BR510" s="17">
        <v>0</v>
      </c>
      <c r="BS510" s="17"/>
      <c r="BT510" s="17">
        <v>2.3400511088039901E-2</v>
      </c>
      <c r="BU510" s="17">
        <v>2.9849833607209299E-2</v>
      </c>
      <c r="BV510" s="17">
        <v>3.6728776604188398E-2</v>
      </c>
      <c r="BW510" s="17"/>
      <c r="BX510" s="17">
        <v>2.4085474662186999E-2</v>
      </c>
      <c r="BY510" s="17">
        <v>3.6735485272256903E-2</v>
      </c>
      <c r="BZ510" s="17"/>
      <c r="CA510" s="17">
        <v>1.9185744785449699E-2</v>
      </c>
      <c r="CB510" s="17">
        <v>3.6240643107838699E-2</v>
      </c>
      <c r="CC510" s="17">
        <v>3.0494017905054599E-2</v>
      </c>
      <c r="CD510" s="17">
        <v>2.6822984021615801E-2</v>
      </c>
      <c r="CE510" s="17">
        <v>3.8862331661386099E-2</v>
      </c>
    </row>
    <row r="511" spans="2:83" x14ac:dyDescent="0.35">
      <c r="B511" t="s">
        <v>113</v>
      </c>
      <c r="C511" s="17">
        <v>6.3274552339767101E-2</v>
      </c>
      <c r="D511" s="17">
        <v>6.5497416612256304E-2</v>
      </c>
      <c r="E511" s="17">
        <v>6.1437694600105702E-2</v>
      </c>
      <c r="F511" s="17"/>
      <c r="G511" s="17">
        <v>3.6099296038284302E-2</v>
      </c>
      <c r="H511" s="17">
        <v>4.2564947992349597E-2</v>
      </c>
      <c r="I511" s="17">
        <v>7.0592719628133502E-2</v>
      </c>
      <c r="J511" s="17">
        <v>5.5308963620996299E-2</v>
      </c>
      <c r="K511" s="17">
        <v>0.117641464750534</v>
      </c>
      <c r="L511" s="17">
        <v>0.12409600501320101</v>
      </c>
      <c r="M511" s="17"/>
      <c r="N511" s="17">
        <v>5.9287390710715301E-2</v>
      </c>
      <c r="O511" s="17">
        <v>4.8728700848807198E-2</v>
      </c>
      <c r="P511" s="17">
        <v>2.1729495866398701E-2</v>
      </c>
      <c r="Q511" s="17">
        <v>0.108391394849357</v>
      </c>
      <c r="R511" s="17">
        <v>9.4175470917431406E-2</v>
      </c>
      <c r="S511" s="17">
        <v>4.5682809995567702E-2</v>
      </c>
      <c r="T511" s="17">
        <v>3.3532938336471099E-2</v>
      </c>
      <c r="U511" s="17">
        <v>0.11026863830603501</v>
      </c>
      <c r="V511" s="17">
        <v>6.0775797832255E-2</v>
      </c>
      <c r="W511" s="17">
        <v>8.7038362155281004E-2</v>
      </c>
      <c r="X511" s="17">
        <v>5.7330197166346901E-2</v>
      </c>
      <c r="Y511" s="17">
        <v>8.8424741948275307E-2</v>
      </c>
      <c r="Z511" s="17"/>
      <c r="AA511" s="17">
        <v>2.7173898387260802E-2</v>
      </c>
      <c r="AB511" s="17">
        <v>5.10718203096861E-2</v>
      </c>
      <c r="AC511" s="17">
        <v>6.2751715161240604E-2</v>
      </c>
      <c r="AD511" s="17">
        <v>0.127574610511592</v>
      </c>
      <c r="AE511" s="17"/>
      <c r="AF511" s="17">
        <v>4.22124205429407E-2</v>
      </c>
      <c r="AG511" s="17">
        <v>6.3989979646270706E-2</v>
      </c>
      <c r="AH511" s="17">
        <v>7.2697551355388898E-2</v>
      </c>
      <c r="AI511" s="17">
        <v>3.9332507896572701E-2</v>
      </c>
      <c r="AJ511" s="17">
        <v>0.151309901513068</v>
      </c>
      <c r="AK511" s="17">
        <v>3.5840922382419302E-2</v>
      </c>
      <c r="AL511" s="17"/>
      <c r="AM511" s="17">
        <v>7.4209956822051296E-2</v>
      </c>
      <c r="AN511" s="17">
        <v>2.7461059051754701E-2</v>
      </c>
      <c r="AO511" s="17">
        <v>4.6170605801619503E-2</v>
      </c>
      <c r="AP511" s="17">
        <v>0</v>
      </c>
      <c r="AQ511" s="17">
        <v>0.15330056902455599</v>
      </c>
      <c r="AR511" s="17"/>
      <c r="AS511" s="17">
        <v>4.6648310043218601E-2</v>
      </c>
      <c r="AT511" s="17">
        <v>4.8171254344788597E-2</v>
      </c>
      <c r="AU511" s="17">
        <v>4.2349907669324803E-2</v>
      </c>
      <c r="AV511" s="17"/>
      <c r="AW511" s="17">
        <v>0.12383977859996</v>
      </c>
      <c r="AX511" s="17">
        <v>5.7499179778384001E-2</v>
      </c>
      <c r="AY511" s="17">
        <v>3.5681937309051101E-2</v>
      </c>
      <c r="AZ511" s="17">
        <v>1.6744225587813199E-2</v>
      </c>
      <c r="BA511" s="17">
        <v>5.2876972829649198E-2</v>
      </c>
      <c r="BB511" s="17"/>
      <c r="BC511" s="17">
        <v>7.9834470723324405E-2</v>
      </c>
      <c r="BD511" s="17">
        <v>4.3204739164321097E-2</v>
      </c>
      <c r="BE511" s="17" t="s">
        <v>101</v>
      </c>
      <c r="BF511" s="17">
        <v>8.8158065930382307E-2</v>
      </c>
      <c r="BG511" s="17">
        <v>0.117570096069913</v>
      </c>
      <c r="BH511" s="17">
        <v>2.0015505594760698E-2</v>
      </c>
      <c r="BI511" s="17">
        <v>9.8613155632551797E-2</v>
      </c>
      <c r="BJ511" s="17"/>
      <c r="BK511" s="17">
        <v>5.6768584949427797E-2</v>
      </c>
      <c r="BL511" s="17">
        <v>0.10531070036828501</v>
      </c>
      <c r="BM511" s="17">
        <v>7.9571181911042496E-2</v>
      </c>
      <c r="BN511" s="17">
        <v>3.33825850322804E-2</v>
      </c>
      <c r="BO511" s="17">
        <v>0</v>
      </c>
      <c r="BP511" s="17">
        <v>5.70329297216806E-2</v>
      </c>
      <c r="BQ511" s="17">
        <v>3.9364728823847402E-2</v>
      </c>
      <c r="BR511" s="17">
        <v>9.1927746940269298E-2</v>
      </c>
      <c r="BS511" s="17"/>
      <c r="BT511" s="17">
        <v>4.6182818963377503E-2</v>
      </c>
      <c r="BU511" s="17">
        <v>0.118410733369208</v>
      </c>
      <c r="BV511" s="17">
        <v>6.1301180011063501E-2</v>
      </c>
      <c r="BW511" s="17"/>
      <c r="BX511" s="17">
        <v>3.8211788777474102E-2</v>
      </c>
      <c r="BY511" s="17">
        <v>7.19261515455238E-2</v>
      </c>
      <c r="BZ511" s="17"/>
      <c r="CA511" s="17">
        <v>0</v>
      </c>
      <c r="CB511" s="17">
        <v>2.3420938053986599E-2</v>
      </c>
      <c r="CC511" s="17">
        <v>6.0524630743754901E-2</v>
      </c>
      <c r="CD511" s="17">
        <v>2.51479586398341E-2</v>
      </c>
      <c r="CE511" s="17">
        <v>0.127868916956622</v>
      </c>
    </row>
    <row r="512" spans="2:83" x14ac:dyDescent="0.35">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c r="BY512" s="17"/>
      <c r="BZ512" s="17"/>
      <c r="CA512" s="17"/>
      <c r="CB512" s="17"/>
      <c r="CC512" s="17"/>
      <c r="CD512" s="17"/>
      <c r="CE512" s="17"/>
    </row>
    <row r="513" spans="2:83" x14ac:dyDescent="0.35">
      <c r="B513" s="6" t="s">
        <v>286</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c r="BV513" s="17"/>
      <c r="BW513" s="17"/>
      <c r="BX513" s="17"/>
      <c r="BY513" s="17"/>
      <c r="BZ513" s="17"/>
      <c r="CA513" s="17"/>
      <c r="CB513" s="17"/>
      <c r="CC513" s="17"/>
      <c r="CD513" s="17"/>
      <c r="CE513" s="17"/>
    </row>
    <row r="514" spans="2:83" x14ac:dyDescent="0.35">
      <c r="B514" s="34" t="s">
        <v>350</v>
      </c>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c r="BZ514" s="17"/>
      <c r="CA514" s="17"/>
      <c r="CB514" s="17"/>
      <c r="CC514" s="17"/>
      <c r="CD514" s="17"/>
      <c r="CE514" s="17"/>
    </row>
    <row r="515" spans="2:83" x14ac:dyDescent="0.35">
      <c r="B515" t="s">
        <v>279</v>
      </c>
      <c r="C515" s="17">
        <v>0.119223842861405</v>
      </c>
      <c r="D515" s="17">
        <v>0.14360704343434799</v>
      </c>
      <c r="E515" s="17">
        <v>9.6725110334020606E-2</v>
      </c>
      <c r="F515" s="17"/>
      <c r="G515" s="17" t="s">
        <v>101</v>
      </c>
      <c r="H515" s="17" t="s">
        <v>101</v>
      </c>
      <c r="I515" s="17" t="s">
        <v>101</v>
      </c>
      <c r="J515" s="17">
        <v>0.195874490403907</v>
      </c>
      <c r="K515" s="17">
        <v>0.135919268862841</v>
      </c>
      <c r="L515" s="17">
        <v>0.115724124396849</v>
      </c>
      <c r="M515" s="17"/>
      <c r="N515" s="17">
        <v>0.164486627947634</v>
      </c>
      <c r="O515" s="17">
        <v>0.13127414660829001</v>
      </c>
      <c r="P515" s="17">
        <v>6.2378366437071599E-2</v>
      </c>
      <c r="Q515" s="17">
        <v>0.125086807629331</v>
      </c>
      <c r="R515" s="17">
        <v>7.4904198859028603E-2</v>
      </c>
      <c r="S515" s="17">
        <v>6.8882480229089493E-2</v>
      </c>
      <c r="T515" s="17">
        <v>6.5251521248966798E-2</v>
      </c>
      <c r="U515" s="17">
        <v>0.13706984401066399</v>
      </c>
      <c r="V515" s="17">
        <v>0.168902557409844</v>
      </c>
      <c r="W515" s="17">
        <v>0.13447324188910101</v>
      </c>
      <c r="X515" s="17">
        <v>0.237048499211096</v>
      </c>
      <c r="Y515" s="17">
        <v>0</v>
      </c>
      <c r="Z515" s="17"/>
      <c r="AA515" s="17">
        <v>0.14960049011293899</v>
      </c>
      <c r="AB515" s="17">
        <v>0.14597772135023501</v>
      </c>
      <c r="AC515" s="17">
        <v>0.100804961700019</v>
      </c>
      <c r="AD515" s="17">
        <v>8.2651954195192098E-2</v>
      </c>
      <c r="AE515" s="17"/>
      <c r="AF515" s="17">
        <v>8.6074151199832902E-2</v>
      </c>
      <c r="AG515" s="17">
        <v>0.13361658103632701</v>
      </c>
      <c r="AH515" s="17">
        <v>8.23457379761353E-2</v>
      </c>
      <c r="AI515" s="17">
        <v>0.15391467311069101</v>
      </c>
      <c r="AJ515" s="17">
        <v>6.2677649709610997E-2</v>
      </c>
      <c r="AK515" s="17">
        <v>0.19762297308476101</v>
      </c>
      <c r="AL515" s="17"/>
      <c r="AM515" s="17">
        <v>0.12959248250301</v>
      </c>
      <c r="AN515" s="17">
        <v>0.148529904005584</v>
      </c>
      <c r="AO515" s="17">
        <v>8.7290889987978001E-2</v>
      </c>
      <c r="AP515" s="17">
        <v>0.15317228075793099</v>
      </c>
      <c r="AQ515" s="17">
        <v>4.0655213672536501E-2</v>
      </c>
      <c r="AR515" s="17"/>
      <c r="AS515" s="17">
        <v>0.13442455652577401</v>
      </c>
      <c r="AT515" s="17">
        <v>0.12633600034874701</v>
      </c>
      <c r="AU515" s="17">
        <v>0.14662730341465699</v>
      </c>
      <c r="AV515" s="17"/>
      <c r="AW515" s="17">
        <v>0.138573054488874</v>
      </c>
      <c r="AX515" s="17">
        <v>0.135945674584277</v>
      </c>
      <c r="AY515" s="17">
        <v>9.0723840491206603E-2</v>
      </c>
      <c r="AZ515" s="17">
        <v>0.20171162089384401</v>
      </c>
      <c r="BA515" s="17">
        <v>0.258639751340417</v>
      </c>
      <c r="BB515" s="17"/>
      <c r="BC515" s="17">
        <v>0.117359552437568</v>
      </c>
      <c r="BD515" s="17">
        <v>0.29089301118503202</v>
      </c>
      <c r="BE515" s="17" t="s">
        <v>101</v>
      </c>
      <c r="BF515" s="17">
        <v>0.21732442541440899</v>
      </c>
      <c r="BG515" s="17">
        <v>0</v>
      </c>
      <c r="BH515" s="17">
        <v>5.4603491939875397E-2</v>
      </c>
      <c r="BI515" s="17">
        <v>0.25578081705296202</v>
      </c>
      <c r="BJ515" s="17"/>
      <c r="BK515" s="17">
        <v>0.14630995065108701</v>
      </c>
      <c r="BL515" s="17">
        <v>0.101106836023956</v>
      </c>
      <c r="BM515" s="17">
        <v>9.0730468138269196E-2</v>
      </c>
      <c r="BN515" s="17">
        <v>0.13970311201431301</v>
      </c>
      <c r="BO515" s="17">
        <v>0.11746827183121999</v>
      </c>
      <c r="BP515" s="17">
        <v>0.23552327390795399</v>
      </c>
      <c r="BQ515" s="17">
        <v>0</v>
      </c>
      <c r="BR515" s="17">
        <v>0.19461550067097899</v>
      </c>
      <c r="BS515" s="17"/>
      <c r="BT515" s="17">
        <v>0</v>
      </c>
      <c r="BU515" s="17">
        <v>0.12717880602714501</v>
      </c>
      <c r="BV515" s="17">
        <v>0.10485922882999001</v>
      </c>
      <c r="BW515" s="17"/>
      <c r="BX515" s="17">
        <v>6.8590691659197706E-2</v>
      </c>
      <c r="BY515" s="17">
        <v>0.120000118524344</v>
      </c>
      <c r="BZ515" s="17"/>
      <c r="CA515" s="17" t="s">
        <v>101</v>
      </c>
      <c r="CB515" s="17" t="s">
        <v>101</v>
      </c>
      <c r="CC515" s="17" t="s">
        <v>101</v>
      </c>
      <c r="CD515" s="17" t="s">
        <v>101</v>
      </c>
      <c r="CE515" s="17" t="s">
        <v>101</v>
      </c>
    </row>
    <row r="516" spans="2:83" x14ac:dyDescent="0.35">
      <c r="B516" t="s">
        <v>280</v>
      </c>
      <c r="C516" s="17">
        <v>8.6300853320217599E-2</v>
      </c>
      <c r="D516" s="17">
        <v>7.1521108682318799E-2</v>
      </c>
      <c r="E516" s="17">
        <v>9.9938337884082296E-2</v>
      </c>
      <c r="F516" s="17"/>
      <c r="G516" s="17" t="s">
        <v>101</v>
      </c>
      <c r="H516" s="17" t="s">
        <v>101</v>
      </c>
      <c r="I516" s="17" t="s">
        <v>101</v>
      </c>
      <c r="J516" s="17">
        <v>0.385549153067404</v>
      </c>
      <c r="K516" s="17">
        <v>0.102686378735677</v>
      </c>
      <c r="L516" s="17">
        <v>7.9948105127126107E-2</v>
      </c>
      <c r="M516" s="17"/>
      <c r="N516" s="17">
        <v>9.1475473727717693E-2</v>
      </c>
      <c r="O516" s="17">
        <v>6.9844320756153294E-2</v>
      </c>
      <c r="P516" s="17">
        <v>9.1563529816130307E-2</v>
      </c>
      <c r="Q516" s="17">
        <v>0.13936878621309101</v>
      </c>
      <c r="R516" s="17">
        <v>5.2788513506815203E-2</v>
      </c>
      <c r="S516" s="17">
        <v>8.8366639516939294E-2</v>
      </c>
      <c r="T516" s="17">
        <v>2.7188967521076801E-2</v>
      </c>
      <c r="U516" s="17">
        <v>5.6003854712513901E-2</v>
      </c>
      <c r="V516" s="17">
        <v>0.13570342691306</v>
      </c>
      <c r="W516" s="17">
        <v>9.0438251493292002E-2</v>
      </c>
      <c r="X516" s="17">
        <v>6.8660812981158503E-2</v>
      </c>
      <c r="Y516" s="17">
        <v>0.114942751773249</v>
      </c>
      <c r="Z516" s="17"/>
      <c r="AA516" s="17">
        <v>0.113334889481149</v>
      </c>
      <c r="AB516" s="17">
        <v>0.111741455380525</v>
      </c>
      <c r="AC516" s="17">
        <v>8.7784910300278601E-2</v>
      </c>
      <c r="AD516" s="17">
        <v>3.8252036109921103E-2</v>
      </c>
      <c r="AE516" s="17"/>
      <c r="AF516" s="17">
        <v>4.2282550202355697E-2</v>
      </c>
      <c r="AG516" s="17">
        <v>0.106396700384047</v>
      </c>
      <c r="AH516" s="17">
        <v>0.12611961200737201</v>
      </c>
      <c r="AI516" s="17">
        <v>8.5813747599364804E-2</v>
      </c>
      <c r="AJ516" s="17">
        <v>4.3436206656428798E-2</v>
      </c>
      <c r="AK516" s="17">
        <v>7.6628021108198496E-2</v>
      </c>
      <c r="AL516" s="17"/>
      <c r="AM516" s="17">
        <v>8.8435535860057701E-2</v>
      </c>
      <c r="AN516" s="17">
        <v>7.07582556248703E-2</v>
      </c>
      <c r="AO516" s="17">
        <v>0.118952055959949</v>
      </c>
      <c r="AP516" s="17">
        <v>0</v>
      </c>
      <c r="AQ516" s="17">
        <v>9.0749176389076605E-2</v>
      </c>
      <c r="AR516" s="17"/>
      <c r="AS516" s="17">
        <v>7.3564396501215795E-2</v>
      </c>
      <c r="AT516" s="17">
        <v>0.12987495234511601</v>
      </c>
      <c r="AU516" s="17">
        <v>0</v>
      </c>
      <c r="AV516" s="17"/>
      <c r="AW516" s="17">
        <v>5.9331035373426197E-2</v>
      </c>
      <c r="AX516" s="17">
        <v>9.5592837729269298E-2</v>
      </c>
      <c r="AY516" s="17">
        <v>0.14679188212203501</v>
      </c>
      <c r="AZ516" s="17">
        <v>9.3306065459707793E-2</v>
      </c>
      <c r="BA516" s="17">
        <v>0</v>
      </c>
      <c r="BB516" s="17"/>
      <c r="BC516" s="17">
        <v>8.4584155584502205E-2</v>
      </c>
      <c r="BD516" s="17">
        <v>0.14738131823610501</v>
      </c>
      <c r="BE516" s="17" t="s">
        <v>101</v>
      </c>
      <c r="BF516" s="17">
        <v>0.110707337145622</v>
      </c>
      <c r="BG516" s="17">
        <v>0</v>
      </c>
      <c r="BH516" s="17">
        <v>9.5250214684480097E-2</v>
      </c>
      <c r="BI516" s="17">
        <v>0.41730213992975601</v>
      </c>
      <c r="BJ516" s="17"/>
      <c r="BK516" s="17">
        <v>0.20401729964642701</v>
      </c>
      <c r="BL516" s="17">
        <v>8.1658725362865003E-2</v>
      </c>
      <c r="BM516" s="17">
        <v>0.123586185319353</v>
      </c>
      <c r="BN516" s="17">
        <v>4.2210542326712203E-2</v>
      </c>
      <c r="BO516" s="17">
        <v>5.9731539454900298E-2</v>
      </c>
      <c r="BP516" s="17">
        <v>4.1378062488925102E-2</v>
      </c>
      <c r="BQ516" s="17">
        <v>0</v>
      </c>
      <c r="BR516" s="17">
        <v>0.49169719498280001</v>
      </c>
      <c r="BS516" s="17"/>
      <c r="BT516" s="17">
        <v>0.17230970463083001</v>
      </c>
      <c r="BU516" s="17">
        <v>7.2639113165057001E-2</v>
      </c>
      <c r="BV516" s="17">
        <v>0.114308505848301</v>
      </c>
      <c r="BW516" s="17"/>
      <c r="BX516" s="17">
        <v>8.3624228458718197E-2</v>
      </c>
      <c r="BY516" s="17">
        <v>0.118803503238514</v>
      </c>
      <c r="BZ516" s="17"/>
      <c r="CA516" s="17" t="s">
        <v>101</v>
      </c>
      <c r="CB516" s="17" t="s">
        <v>101</v>
      </c>
      <c r="CC516" s="17" t="s">
        <v>101</v>
      </c>
      <c r="CD516" s="17" t="s">
        <v>101</v>
      </c>
      <c r="CE516" s="17" t="s">
        <v>101</v>
      </c>
    </row>
    <row r="517" spans="2:83" x14ac:dyDescent="0.35">
      <c r="B517" t="s">
        <v>281</v>
      </c>
      <c r="C517" s="17">
        <v>0.32864475818325101</v>
      </c>
      <c r="D517" s="17">
        <v>0.31264685545371201</v>
      </c>
      <c r="E517" s="17">
        <v>0.34340625487168902</v>
      </c>
      <c r="F517" s="17"/>
      <c r="G517" s="17" t="s">
        <v>101</v>
      </c>
      <c r="H517" s="17" t="s">
        <v>101</v>
      </c>
      <c r="I517" s="17" t="s">
        <v>101</v>
      </c>
      <c r="J517" s="17">
        <v>0</v>
      </c>
      <c r="K517" s="17">
        <v>0.37196782267529599</v>
      </c>
      <c r="L517" s="17">
        <v>0.32643489865422598</v>
      </c>
      <c r="M517" s="17"/>
      <c r="N517" s="17">
        <v>0.25266749670925198</v>
      </c>
      <c r="O517" s="17">
        <v>0.335250146290689</v>
      </c>
      <c r="P517" s="17">
        <v>0.318939629929545</v>
      </c>
      <c r="Q517" s="17">
        <v>0.42027091428795899</v>
      </c>
      <c r="R517" s="17">
        <v>0.453612354647069</v>
      </c>
      <c r="S517" s="17">
        <v>0.347683740106843</v>
      </c>
      <c r="T517" s="17">
        <v>0.4428494113218</v>
      </c>
      <c r="U517" s="17">
        <v>0.40576451339184699</v>
      </c>
      <c r="V517" s="17">
        <v>0.21578103245070701</v>
      </c>
      <c r="W517" s="17">
        <v>0.29837253267073099</v>
      </c>
      <c r="X517" s="17">
        <v>0.223950890766003</v>
      </c>
      <c r="Y517" s="17">
        <v>0.200444660325514</v>
      </c>
      <c r="Z517" s="17"/>
      <c r="AA517" s="17">
        <v>0.30495417203356501</v>
      </c>
      <c r="AB517" s="17">
        <v>0.33910757160170102</v>
      </c>
      <c r="AC517" s="17">
        <v>0.29142770118686101</v>
      </c>
      <c r="AD517" s="17">
        <v>0.376249928876283</v>
      </c>
      <c r="AE517" s="17"/>
      <c r="AF517" s="17">
        <v>0.327022689199022</v>
      </c>
      <c r="AG517" s="17">
        <v>0.29471868460439998</v>
      </c>
      <c r="AH517" s="17">
        <v>0.375698940851529</v>
      </c>
      <c r="AI517" s="17">
        <v>0.27538782295349701</v>
      </c>
      <c r="AJ517" s="17">
        <v>0.4298744174411</v>
      </c>
      <c r="AK517" s="17">
        <v>0.298450259913358</v>
      </c>
      <c r="AL517" s="17"/>
      <c r="AM517" s="17">
        <v>0.362395423148892</v>
      </c>
      <c r="AN517" s="17">
        <v>0.27603736253058803</v>
      </c>
      <c r="AO517" s="17">
        <v>0.238735521432764</v>
      </c>
      <c r="AP517" s="17">
        <v>0.33344619219344701</v>
      </c>
      <c r="AQ517" s="17">
        <v>0.322101561901522</v>
      </c>
      <c r="AR517" s="17"/>
      <c r="AS517" s="17">
        <v>0.35552358730745598</v>
      </c>
      <c r="AT517" s="17">
        <v>0.27005911591804199</v>
      </c>
      <c r="AU517" s="17">
        <v>0.104379130587958</v>
      </c>
      <c r="AV517" s="17"/>
      <c r="AW517" s="17">
        <v>0.31800020579001598</v>
      </c>
      <c r="AX517" s="17">
        <v>0.27788521391132498</v>
      </c>
      <c r="AY517" s="17">
        <v>0.39109600455382498</v>
      </c>
      <c r="AZ517" s="17">
        <v>0.35600314576630798</v>
      </c>
      <c r="BA517" s="17">
        <v>0.49835645102653398</v>
      </c>
      <c r="BB517" s="17"/>
      <c r="BC517" s="17">
        <v>0.31047937818920601</v>
      </c>
      <c r="BD517" s="17">
        <v>0.24241426152025999</v>
      </c>
      <c r="BE517" s="17" t="s">
        <v>101</v>
      </c>
      <c r="BF517" s="17">
        <v>0.44299924813860497</v>
      </c>
      <c r="BG517" s="17">
        <v>0.39852852549666401</v>
      </c>
      <c r="BH517" s="17">
        <v>0.52466102864646003</v>
      </c>
      <c r="BI517" s="17">
        <v>0.32691704301728203</v>
      </c>
      <c r="BJ517" s="17"/>
      <c r="BK517" s="17">
        <v>0.227803370490921</v>
      </c>
      <c r="BL517" s="17">
        <v>0.31972046744987598</v>
      </c>
      <c r="BM517" s="17">
        <v>0.32195148452281003</v>
      </c>
      <c r="BN517" s="17">
        <v>0.298235090696295</v>
      </c>
      <c r="BO517" s="17">
        <v>0.36305520113774797</v>
      </c>
      <c r="BP517" s="17">
        <v>0.41955247710174598</v>
      </c>
      <c r="BQ517" s="17">
        <v>0.20037401982956299</v>
      </c>
      <c r="BR517" s="17">
        <v>0.313687304346221</v>
      </c>
      <c r="BS517" s="17"/>
      <c r="BT517" s="17">
        <v>0.22671126481794501</v>
      </c>
      <c r="BU517" s="17">
        <v>0.31720431225849099</v>
      </c>
      <c r="BV517" s="17">
        <v>0.38027274564348101</v>
      </c>
      <c r="BW517" s="17"/>
      <c r="BX517" s="17">
        <v>0.32674246836824999</v>
      </c>
      <c r="BY517" s="17">
        <v>0.39893892948055298</v>
      </c>
      <c r="BZ517" s="17"/>
      <c r="CA517" s="17" t="s">
        <v>101</v>
      </c>
      <c r="CB517" s="17" t="s">
        <v>101</v>
      </c>
      <c r="CC517" s="17" t="s">
        <v>101</v>
      </c>
      <c r="CD517" s="17" t="s">
        <v>101</v>
      </c>
      <c r="CE517" s="17" t="s">
        <v>101</v>
      </c>
    </row>
    <row r="518" spans="2:83" x14ac:dyDescent="0.35">
      <c r="B518" t="s">
        <v>282</v>
      </c>
      <c r="C518" s="17">
        <v>0.11267907243726</v>
      </c>
      <c r="D518" s="17">
        <v>0.12001546527805899</v>
      </c>
      <c r="E518" s="17">
        <v>0.105909676444836</v>
      </c>
      <c r="F518" s="17"/>
      <c r="G518" s="17" t="s">
        <v>101</v>
      </c>
      <c r="H518" s="17" t="s">
        <v>101</v>
      </c>
      <c r="I518" s="17" t="s">
        <v>101</v>
      </c>
      <c r="J518" s="17">
        <v>0.24222985285012699</v>
      </c>
      <c r="K518" s="17">
        <v>0.13365729820323399</v>
      </c>
      <c r="L518" s="17">
        <v>0.107848653103154</v>
      </c>
      <c r="M518" s="17"/>
      <c r="N518" s="17">
        <v>0.13646386461566601</v>
      </c>
      <c r="O518" s="17">
        <v>0.103466132508247</v>
      </c>
      <c r="P518" s="17">
        <v>0.10595480572421501</v>
      </c>
      <c r="Q518" s="17">
        <v>0.15849920082654001</v>
      </c>
      <c r="R518" s="17">
        <v>9.2573816710888795E-2</v>
      </c>
      <c r="S518" s="17">
        <v>0.14540821763935199</v>
      </c>
      <c r="T518" s="17">
        <v>0.11329144838766</v>
      </c>
      <c r="U518" s="17">
        <v>0.15714465222596299</v>
      </c>
      <c r="V518" s="17">
        <v>8.6703651547347493E-2</v>
      </c>
      <c r="W518" s="17">
        <v>0.139361710802205</v>
      </c>
      <c r="X518" s="17">
        <v>3.4221867092822801E-2</v>
      </c>
      <c r="Y518" s="17">
        <v>0.114942751773249</v>
      </c>
      <c r="Z518" s="17"/>
      <c r="AA518" s="17">
        <v>0.15595594586839401</v>
      </c>
      <c r="AB518" s="17">
        <v>9.5207743408611004E-2</v>
      </c>
      <c r="AC518" s="17">
        <v>0.13256403704372499</v>
      </c>
      <c r="AD518" s="17">
        <v>6.0560553871962103E-2</v>
      </c>
      <c r="AE518" s="17"/>
      <c r="AF518" s="17">
        <v>0</v>
      </c>
      <c r="AG518" s="17">
        <v>0.144582821578285</v>
      </c>
      <c r="AH518" s="17">
        <v>9.6013195444995397E-2</v>
      </c>
      <c r="AI518" s="17">
        <v>8.45384342270626E-2</v>
      </c>
      <c r="AJ518" s="17">
        <v>0.1186382119087</v>
      </c>
      <c r="AK518" s="17">
        <v>0.16648811687690299</v>
      </c>
      <c r="AL518" s="17"/>
      <c r="AM518" s="17">
        <v>9.1511599558586995E-2</v>
      </c>
      <c r="AN518" s="17">
        <v>0.105685714631337</v>
      </c>
      <c r="AO518" s="17">
        <v>0.24332888108977299</v>
      </c>
      <c r="AP518" s="17">
        <v>0.103030143386127</v>
      </c>
      <c r="AQ518" s="17">
        <v>0.12791187755894901</v>
      </c>
      <c r="AR518" s="17"/>
      <c r="AS518" s="17">
        <v>9.6510309253977702E-2</v>
      </c>
      <c r="AT518" s="17">
        <v>0.140328266452035</v>
      </c>
      <c r="AU518" s="17">
        <v>0.21921150037272699</v>
      </c>
      <c r="AV518" s="17"/>
      <c r="AW518" s="17">
        <v>9.76435428192855E-2</v>
      </c>
      <c r="AX518" s="17">
        <v>0.162391270491132</v>
      </c>
      <c r="AY518" s="17">
        <v>0.119619209559858</v>
      </c>
      <c r="AZ518" s="17">
        <v>0.14025819389334501</v>
      </c>
      <c r="BA518" s="17">
        <v>0</v>
      </c>
      <c r="BB518" s="17"/>
      <c r="BC518" s="17">
        <v>0.12022594046422801</v>
      </c>
      <c r="BD518" s="17">
        <v>0.16492372431889499</v>
      </c>
      <c r="BE518" s="17" t="s">
        <v>101</v>
      </c>
      <c r="BF518" s="17">
        <v>0</v>
      </c>
      <c r="BG518" s="17">
        <v>0.118335389887242</v>
      </c>
      <c r="BH518" s="17">
        <v>4.5986470598188701E-2</v>
      </c>
      <c r="BI518" s="17">
        <v>0</v>
      </c>
      <c r="BJ518" s="17"/>
      <c r="BK518" s="17">
        <v>0.18505371504149501</v>
      </c>
      <c r="BL518" s="17">
        <v>6.6849896130397504E-2</v>
      </c>
      <c r="BM518" s="17">
        <v>0.15037957855597001</v>
      </c>
      <c r="BN518" s="17">
        <v>0.150885716887389</v>
      </c>
      <c r="BO518" s="17">
        <v>5.2977006764095502E-2</v>
      </c>
      <c r="BP518" s="17">
        <v>7.67683275135322E-2</v>
      </c>
      <c r="BQ518" s="17">
        <v>0.41049902973945801</v>
      </c>
      <c r="BR518" s="17">
        <v>0</v>
      </c>
      <c r="BS518" s="17"/>
      <c r="BT518" s="17">
        <v>0.37246682241756202</v>
      </c>
      <c r="BU518" s="17">
        <v>0.105739280625103</v>
      </c>
      <c r="BV518" s="17">
        <v>9.5751392789086703E-2</v>
      </c>
      <c r="BW518" s="17"/>
      <c r="BX518" s="17">
        <v>0.197012788527445</v>
      </c>
      <c r="BY518" s="17">
        <v>0.13122179822351299</v>
      </c>
      <c r="BZ518" s="17"/>
      <c r="CA518" s="17" t="s">
        <v>101</v>
      </c>
      <c r="CB518" s="17" t="s">
        <v>101</v>
      </c>
      <c r="CC518" s="17" t="s">
        <v>101</v>
      </c>
      <c r="CD518" s="17" t="s">
        <v>101</v>
      </c>
      <c r="CE518" s="17" t="s">
        <v>101</v>
      </c>
    </row>
    <row r="519" spans="2:83" x14ac:dyDescent="0.35">
      <c r="B519" t="s">
        <v>283</v>
      </c>
      <c r="C519" s="17">
        <v>9.0337793833894106E-2</v>
      </c>
      <c r="D519" s="17">
        <v>8.0720016642666995E-2</v>
      </c>
      <c r="E519" s="17">
        <v>9.9212256228035797E-2</v>
      </c>
      <c r="F519" s="17"/>
      <c r="G519" s="17" t="s">
        <v>101</v>
      </c>
      <c r="H519" s="17" t="s">
        <v>101</v>
      </c>
      <c r="I519" s="17" t="s">
        <v>101</v>
      </c>
      <c r="J519" s="17">
        <v>0.176346503678562</v>
      </c>
      <c r="K519" s="17">
        <v>4.40193496778407E-2</v>
      </c>
      <c r="L519" s="17">
        <v>9.6156889948020602E-2</v>
      </c>
      <c r="M519" s="17"/>
      <c r="N519" s="17">
        <v>0</v>
      </c>
      <c r="O519" s="17">
        <v>0.11752136875913</v>
      </c>
      <c r="P519" s="17">
        <v>0.13937226216427501</v>
      </c>
      <c r="Q519" s="17">
        <v>3.0791433198392101E-2</v>
      </c>
      <c r="R519" s="17">
        <v>6.3156301415188604E-2</v>
      </c>
      <c r="S519" s="17">
        <v>4.8432148259148697E-2</v>
      </c>
      <c r="T519" s="17">
        <v>5.0465626619819098E-2</v>
      </c>
      <c r="U519" s="17">
        <v>0.123898444653269</v>
      </c>
      <c r="V519" s="17">
        <v>9.8425433582484206E-2</v>
      </c>
      <c r="W519" s="17">
        <v>0.13061673510122199</v>
      </c>
      <c r="X519" s="17">
        <v>9.1640169854433906E-2</v>
      </c>
      <c r="Y519" s="17">
        <v>0.164859258742419</v>
      </c>
      <c r="Z519" s="17"/>
      <c r="AA519" s="17">
        <v>9.8975419143822102E-2</v>
      </c>
      <c r="AB519" s="17">
        <v>9.9200155263026599E-2</v>
      </c>
      <c r="AC519" s="17">
        <v>8.8648016929056897E-2</v>
      </c>
      <c r="AD519" s="17">
        <v>7.8232665408377797E-2</v>
      </c>
      <c r="AE519" s="17"/>
      <c r="AF519" s="17">
        <v>0.136956364419107</v>
      </c>
      <c r="AG519" s="17">
        <v>4.3123507154620398E-2</v>
      </c>
      <c r="AH519" s="17">
        <v>9.2971626550239397E-2</v>
      </c>
      <c r="AI519" s="17">
        <v>0.117258948396261</v>
      </c>
      <c r="AJ519" s="17">
        <v>0.12668948963038401</v>
      </c>
      <c r="AK519" s="17">
        <v>7.84435244971282E-2</v>
      </c>
      <c r="AL519" s="17"/>
      <c r="AM519" s="17">
        <v>7.0775721124470406E-2</v>
      </c>
      <c r="AN519" s="17">
        <v>0.145164982880752</v>
      </c>
      <c r="AO519" s="17">
        <v>9.8576280880494499E-2</v>
      </c>
      <c r="AP519" s="17">
        <v>0</v>
      </c>
      <c r="AQ519" s="17">
        <v>0.109975780465704</v>
      </c>
      <c r="AR519" s="17"/>
      <c r="AS519" s="17">
        <v>6.3896807621904098E-2</v>
      </c>
      <c r="AT519" s="17">
        <v>0.107827407894039</v>
      </c>
      <c r="AU519" s="17">
        <v>0.216541213495069</v>
      </c>
      <c r="AV519" s="17"/>
      <c r="AW519" s="17">
        <v>9.9909939146647003E-2</v>
      </c>
      <c r="AX519" s="17">
        <v>7.3303098017488896E-2</v>
      </c>
      <c r="AY519" s="17">
        <v>0.114100435765336</v>
      </c>
      <c r="AZ519" s="17">
        <v>8.7404365449791493E-2</v>
      </c>
      <c r="BA519" s="17">
        <v>0</v>
      </c>
      <c r="BB519" s="17"/>
      <c r="BC519" s="17">
        <v>9.9311997012628106E-2</v>
      </c>
      <c r="BD519" s="17">
        <v>5.0931985433542E-2</v>
      </c>
      <c r="BE519" s="17" t="s">
        <v>101</v>
      </c>
      <c r="BF519" s="17">
        <v>5.5943798710446198E-2</v>
      </c>
      <c r="BG519" s="17">
        <v>4.7963519070337003E-2</v>
      </c>
      <c r="BH519" s="17">
        <v>3.7604651357359298E-2</v>
      </c>
      <c r="BI519" s="17">
        <v>0</v>
      </c>
      <c r="BJ519" s="17"/>
      <c r="BK519" s="17">
        <v>4.2935140283949298E-2</v>
      </c>
      <c r="BL519" s="17">
        <v>9.4488817704375505E-2</v>
      </c>
      <c r="BM519" s="17">
        <v>0.114349247487702</v>
      </c>
      <c r="BN519" s="17">
        <v>0.13329415783419599</v>
      </c>
      <c r="BO519" s="17">
        <v>3.4640154357237399E-2</v>
      </c>
      <c r="BP519" s="17">
        <v>5.4199003456443899E-2</v>
      </c>
      <c r="BQ519" s="17">
        <v>0.18520373081031799</v>
      </c>
      <c r="BR519" s="17">
        <v>0</v>
      </c>
      <c r="BS519" s="17"/>
      <c r="BT519" s="17">
        <v>5.0324603289035201E-2</v>
      </c>
      <c r="BU519" s="17">
        <v>9.6428737043242493E-2</v>
      </c>
      <c r="BV519" s="17">
        <v>7.93750055660917E-2</v>
      </c>
      <c r="BW519" s="17"/>
      <c r="BX519" s="17">
        <v>0.17031767434727799</v>
      </c>
      <c r="BY519" s="17">
        <v>3.2855679533373101E-2</v>
      </c>
      <c r="BZ519" s="17"/>
      <c r="CA519" s="17" t="s">
        <v>101</v>
      </c>
      <c r="CB519" s="17" t="s">
        <v>101</v>
      </c>
      <c r="CC519" s="17" t="s">
        <v>101</v>
      </c>
      <c r="CD519" s="17" t="s">
        <v>101</v>
      </c>
      <c r="CE519" s="17" t="s">
        <v>101</v>
      </c>
    </row>
    <row r="520" spans="2:83" x14ac:dyDescent="0.35">
      <c r="B520" t="s">
        <v>113</v>
      </c>
      <c r="C520" s="17">
        <v>0.26281367936397199</v>
      </c>
      <c r="D520" s="17">
        <v>0.27148951050889503</v>
      </c>
      <c r="E520" s="17">
        <v>0.25480836423733699</v>
      </c>
      <c r="F520" s="17"/>
      <c r="G520" s="17" t="s">
        <v>101</v>
      </c>
      <c r="H520" s="17" t="s">
        <v>101</v>
      </c>
      <c r="I520" s="17" t="s">
        <v>101</v>
      </c>
      <c r="J520" s="17">
        <v>0</v>
      </c>
      <c r="K520" s="17">
        <v>0.21174988184511201</v>
      </c>
      <c r="L520" s="17">
        <v>0.27388732877062399</v>
      </c>
      <c r="M520" s="17"/>
      <c r="N520" s="17">
        <v>0.35490653699973101</v>
      </c>
      <c r="O520" s="17">
        <v>0.24264388507749099</v>
      </c>
      <c r="P520" s="17">
        <v>0.281791405928764</v>
      </c>
      <c r="Q520" s="17">
        <v>0.12598285784468699</v>
      </c>
      <c r="R520" s="17">
        <v>0.26296481486100998</v>
      </c>
      <c r="S520" s="17">
        <v>0.30122677424862698</v>
      </c>
      <c r="T520" s="17">
        <v>0.30095302490067799</v>
      </c>
      <c r="U520" s="17">
        <v>0.120118691005744</v>
      </c>
      <c r="V520" s="17">
        <v>0.29448389809655701</v>
      </c>
      <c r="W520" s="17">
        <v>0.206737528043449</v>
      </c>
      <c r="X520" s="17">
        <v>0.344477760094486</v>
      </c>
      <c r="Y520" s="17">
        <v>0.40481057738556803</v>
      </c>
      <c r="Z520" s="17"/>
      <c r="AA520" s="17">
        <v>0.17717908336013</v>
      </c>
      <c r="AB520" s="17">
        <v>0.20876535299590099</v>
      </c>
      <c r="AC520" s="17">
        <v>0.29877037284005997</v>
      </c>
      <c r="AD520" s="17">
        <v>0.36405286153826399</v>
      </c>
      <c r="AE520" s="17"/>
      <c r="AF520" s="17">
        <v>0.40766424497968201</v>
      </c>
      <c r="AG520" s="17">
        <v>0.27756170524231999</v>
      </c>
      <c r="AH520" s="17">
        <v>0.22685088716973001</v>
      </c>
      <c r="AI520" s="17">
        <v>0.28308637371312301</v>
      </c>
      <c r="AJ520" s="17">
        <v>0.21868402465377701</v>
      </c>
      <c r="AK520" s="17">
        <v>0.18236710451965099</v>
      </c>
      <c r="AL520" s="17"/>
      <c r="AM520" s="17">
        <v>0.25728923780498297</v>
      </c>
      <c r="AN520" s="17">
        <v>0.25382378032686898</v>
      </c>
      <c r="AO520" s="17">
        <v>0.21311637064904199</v>
      </c>
      <c r="AP520" s="17">
        <v>0.41035138366249502</v>
      </c>
      <c r="AQ520" s="17">
        <v>0.30860639001221102</v>
      </c>
      <c r="AR520" s="17"/>
      <c r="AS520" s="17">
        <v>0.27608034278967197</v>
      </c>
      <c r="AT520" s="17">
        <v>0.225574257042021</v>
      </c>
      <c r="AU520" s="17">
        <v>0.31324085212958902</v>
      </c>
      <c r="AV520" s="17"/>
      <c r="AW520" s="17">
        <v>0.28654222238175098</v>
      </c>
      <c r="AX520" s="17">
        <v>0.254881905266508</v>
      </c>
      <c r="AY520" s="17">
        <v>0.13766862750774</v>
      </c>
      <c r="AZ520" s="17">
        <v>0.121316608537003</v>
      </c>
      <c r="BA520" s="17">
        <v>0.243003797633049</v>
      </c>
      <c r="BB520" s="17"/>
      <c r="BC520" s="17">
        <v>0.26803897631186802</v>
      </c>
      <c r="BD520" s="17">
        <v>0.10345569930616599</v>
      </c>
      <c r="BE520" s="17" t="s">
        <v>101</v>
      </c>
      <c r="BF520" s="17">
        <v>0.173025190590918</v>
      </c>
      <c r="BG520" s="17">
        <v>0.43517256554575801</v>
      </c>
      <c r="BH520" s="17">
        <v>0.24189414277363699</v>
      </c>
      <c r="BI520" s="17">
        <v>0</v>
      </c>
      <c r="BJ520" s="17"/>
      <c r="BK520" s="17">
        <v>0.19388052388612101</v>
      </c>
      <c r="BL520" s="17">
        <v>0.33617525732852999</v>
      </c>
      <c r="BM520" s="17">
        <v>0.199003035975896</v>
      </c>
      <c r="BN520" s="17">
        <v>0.23567138024109499</v>
      </c>
      <c r="BO520" s="17">
        <v>0.37212782645479903</v>
      </c>
      <c r="BP520" s="17">
        <v>0.17257885553139801</v>
      </c>
      <c r="BQ520" s="17">
        <v>0.20392321962066101</v>
      </c>
      <c r="BR520" s="17">
        <v>0</v>
      </c>
      <c r="BS520" s="17"/>
      <c r="BT520" s="17">
        <v>0.17818760484462701</v>
      </c>
      <c r="BU520" s="17">
        <v>0.280809750880961</v>
      </c>
      <c r="BV520" s="17">
        <v>0.22543312132304999</v>
      </c>
      <c r="BW520" s="17"/>
      <c r="BX520" s="17">
        <v>0.15371214863911101</v>
      </c>
      <c r="BY520" s="17">
        <v>0.198179970999703</v>
      </c>
      <c r="BZ520" s="17"/>
      <c r="CA520" s="17" t="s">
        <v>101</v>
      </c>
      <c r="CB520" s="17" t="s">
        <v>101</v>
      </c>
      <c r="CC520" s="17" t="s">
        <v>101</v>
      </c>
      <c r="CD520" s="17" t="s">
        <v>101</v>
      </c>
      <c r="CE520" s="17" t="s">
        <v>101</v>
      </c>
    </row>
    <row r="521" spans="2:83" x14ac:dyDescent="0.3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c r="BV521" s="17"/>
      <c r="BW521" s="17"/>
      <c r="BX521" s="17"/>
      <c r="BY521" s="17"/>
      <c r="BZ521" s="17"/>
      <c r="CA521" s="17"/>
      <c r="CB521" s="17"/>
      <c r="CC521" s="17"/>
      <c r="CD521" s="17"/>
      <c r="CE521" s="17"/>
    </row>
    <row r="522" spans="2:83" x14ac:dyDescent="0.35">
      <c r="B522" s="6" t="s">
        <v>291</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c r="BZ522" s="17"/>
      <c r="CA522" s="17"/>
      <c r="CB522" s="17"/>
      <c r="CC522" s="17"/>
      <c r="CD522" s="17"/>
      <c r="CE522" s="17"/>
    </row>
    <row r="523" spans="2:83" x14ac:dyDescent="0.35">
      <c r="B523" s="24" t="s">
        <v>103</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c r="CB523" s="17"/>
      <c r="CC523" s="17"/>
      <c r="CD523" s="17"/>
      <c r="CE523" s="17"/>
    </row>
    <row r="524" spans="2:83" x14ac:dyDescent="0.35">
      <c r="B524" t="s">
        <v>287</v>
      </c>
      <c r="C524" s="17">
        <v>0.24308109870963199</v>
      </c>
      <c r="D524" s="17">
        <v>0.27833795121041499</v>
      </c>
      <c r="E524" s="17">
        <v>0.210841292469333</v>
      </c>
      <c r="F524" s="17"/>
      <c r="G524" s="17">
        <v>0.265393294146756</v>
      </c>
      <c r="H524" s="17">
        <v>0.23082810355479</v>
      </c>
      <c r="I524" s="17">
        <v>0.20298684859023</v>
      </c>
      <c r="J524" s="17">
        <v>0.216254155810924</v>
      </c>
      <c r="K524" s="17">
        <v>0.228875563352333</v>
      </c>
      <c r="L524" s="17">
        <v>0.30192408181420499</v>
      </c>
      <c r="M524" s="17"/>
      <c r="N524" s="17">
        <v>0.28063843153287199</v>
      </c>
      <c r="O524" s="17">
        <v>0.23826669023986299</v>
      </c>
      <c r="P524" s="17">
        <v>0.22093494690945101</v>
      </c>
      <c r="Q524" s="17">
        <v>0.18606185368567499</v>
      </c>
      <c r="R524" s="17">
        <v>0.28886461444998501</v>
      </c>
      <c r="S524" s="17">
        <v>0.26075924112183002</v>
      </c>
      <c r="T524" s="17">
        <v>0.206918169108637</v>
      </c>
      <c r="U524" s="17">
        <v>0.22855827692800801</v>
      </c>
      <c r="V524" s="17">
        <v>0.26895870569515101</v>
      </c>
      <c r="W524" s="17">
        <v>0.23032423825550499</v>
      </c>
      <c r="X524" s="17">
        <v>0.30358651165130901</v>
      </c>
      <c r="Y524" s="17">
        <v>0.11584867331889601</v>
      </c>
      <c r="Z524" s="17"/>
      <c r="AA524" s="17">
        <v>0.22874206056704899</v>
      </c>
      <c r="AB524" s="17">
        <v>0.222124447088868</v>
      </c>
      <c r="AC524" s="17">
        <v>0.26521129618332701</v>
      </c>
      <c r="AD524" s="17">
        <v>0.260898609614298</v>
      </c>
      <c r="AE524" s="17"/>
      <c r="AF524" s="17">
        <v>0.25609473851848802</v>
      </c>
      <c r="AG524" s="17">
        <v>0.238071342818724</v>
      </c>
      <c r="AH524" s="17">
        <v>0.25294929575128899</v>
      </c>
      <c r="AI524" s="17">
        <v>0.254575000151533</v>
      </c>
      <c r="AJ524" s="17">
        <v>0.22094341744734999</v>
      </c>
      <c r="AK524" s="17">
        <v>0.194685389611499</v>
      </c>
      <c r="AL524" s="17"/>
      <c r="AM524" s="17">
        <v>0.27727604465036598</v>
      </c>
      <c r="AN524" s="17">
        <v>0.235830040869068</v>
      </c>
      <c r="AO524" s="17">
        <v>0.205935161633365</v>
      </c>
      <c r="AP524" s="17">
        <v>0.25734498022401397</v>
      </c>
      <c r="AQ524" s="17">
        <v>0.21088892080496399</v>
      </c>
      <c r="AR524" s="17"/>
      <c r="AS524" s="17">
        <v>0.27886594030045297</v>
      </c>
      <c r="AT524" s="17">
        <v>0.23551451436435</v>
      </c>
      <c r="AU524" s="17">
        <v>0.27489902533138499</v>
      </c>
      <c r="AV524" s="17"/>
      <c r="AW524" s="17">
        <v>0.25079933189293502</v>
      </c>
      <c r="AX524" s="17">
        <v>0.27673393866845603</v>
      </c>
      <c r="AY524" s="17">
        <v>0.176141206105352</v>
      </c>
      <c r="AZ524" s="17">
        <v>0.25629252866653501</v>
      </c>
      <c r="BA524" s="17">
        <v>0.31034962025986002</v>
      </c>
      <c r="BB524" s="17"/>
      <c r="BC524" s="17">
        <v>0.27407988802307698</v>
      </c>
      <c r="BD524" s="17">
        <v>0.22300083370162099</v>
      </c>
      <c r="BE524" s="17" t="s">
        <v>101</v>
      </c>
      <c r="BF524" s="17">
        <v>0.28742394180108499</v>
      </c>
      <c r="BG524" s="17">
        <v>0.237580162830173</v>
      </c>
      <c r="BH524" s="17">
        <v>0.17831480310538</v>
      </c>
      <c r="BI524" s="17">
        <v>0.26593018195908802</v>
      </c>
      <c r="BJ524" s="17"/>
      <c r="BK524" s="17">
        <v>0.31109480171940801</v>
      </c>
      <c r="BL524" s="17">
        <v>0.256237950449901</v>
      </c>
      <c r="BM524" s="17">
        <v>0.245206469056274</v>
      </c>
      <c r="BN524" s="17">
        <v>0.21513274981128999</v>
      </c>
      <c r="BO524" s="17">
        <v>0.242431577757694</v>
      </c>
      <c r="BP524" s="17">
        <v>0.240909195954677</v>
      </c>
      <c r="BQ524" s="17">
        <v>0.25870003740021702</v>
      </c>
      <c r="BR524" s="17">
        <v>0.25196466657342398</v>
      </c>
      <c r="BS524" s="17"/>
      <c r="BT524" s="17">
        <v>0.24330801741559299</v>
      </c>
      <c r="BU524" s="17">
        <v>0.26653617711111199</v>
      </c>
      <c r="BV524" s="17">
        <v>0.227571269392256</v>
      </c>
      <c r="BW524" s="17"/>
      <c r="BX524" s="17">
        <v>0.289084957246319</v>
      </c>
      <c r="BY524" s="17">
        <v>0.20760419520458701</v>
      </c>
      <c r="BZ524" s="17"/>
      <c r="CA524" s="17">
        <v>0.37220632386374602</v>
      </c>
      <c r="CB524" s="17">
        <v>0.19006508696253199</v>
      </c>
      <c r="CC524" s="17">
        <v>0.19865321555381099</v>
      </c>
      <c r="CD524" s="17">
        <v>0.30957990414238201</v>
      </c>
      <c r="CE524" s="17">
        <v>0.26766376321646101</v>
      </c>
    </row>
    <row r="525" spans="2:83" x14ac:dyDescent="0.35">
      <c r="B525" t="s">
        <v>288</v>
      </c>
      <c r="C525" s="17">
        <v>0.21085885565840801</v>
      </c>
      <c r="D525" s="17">
        <v>0.189364320049795</v>
      </c>
      <c r="E525" s="17">
        <v>0.233702009217926</v>
      </c>
      <c r="F525" s="17"/>
      <c r="G525" s="17">
        <v>0.21208442231420299</v>
      </c>
      <c r="H525" s="17">
        <v>0.24659551312355299</v>
      </c>
      <c r="I525" s="17">
        <v>0.25910585093519201</v>
      </c>
      <c r="J525" s="17">
        <v>0.25681601650470598</v>
      </c>
      <c r="K525" s="17">
        <v>0.18683400039943801</v>
      </c>
      <c r="L525" s="17">
        <v>0.12061597515537099</v>
      </c>
      <c r="M525" s="17"/>
      <c r="N525" s="17">
        <v>0.168337521750898</v>
      </c>
      <c r="O525" s="17">
        <v>0.21059703793777801</v>
      </c>
      <c r="P525" s="17">
        <v>0.22072134692999901</v>
      </c>
      <c r="Q525" s="17">
        <v>0.25559058212894897</v>
      </c>
      <c r="R525" s="17">
        <v>0.197364371261638</v>
      </c>
      <c r="S525" s="17">
        <v>0.205780535934529</v>
      </c>
      <c r="T525" s="17">
        <v>0.219947634885829</v>
      </c>
      <c r="U525" s="17">
        <v>0.27268252917652502</v>
      </c>
      <c r="V525" s="17">
        <v>0.22951325333825701</v>
      </c>
      <c r="W525" s="17">
        <v>0.19590503935995601</v>
      </c>
      <c r="X525" s="17">
        <v>0.20422044852590801</v>
      </c>
      <c r="Y525" s="17">
        <v>0.17820395742634601</v>
      </c>
      <c r="Z525" s="17"/>
      <c r="AA525" s="17">
        <v>0.19916327836227099</v>
      </c>
      <c r="AB525" s="17">
        <v>0.210471564933954</v>
      </c>
      <c r="AC525" s="17">
        <v>0.227562102064055</v>
      </c>
      <c r="AD525" s="17">
        <v>0.21086237988949999</v>
      </c>
      <c r="AE525" s="17"/>
      <c r="AF525" s="17">
        <v>0.217184011178127</v>
      </c>
      <c r="AG525" s="17">
        <v>0.19224993791573899</v>
      </c>
      <c r="AH525" s="17">
        <v>0.24407894567324401</v>
      </c>
      <c r="AI525" s="17">
        <v>0.189747173747637</v>
      </c>
      <c r="AJ525" s="17">
        <v>0.22176864412698699</v>
      </c>
      <c r="AK525" s="17">
        <v>0.26419549239904</v>
      </c>
      <c r="AL525" s="17"/>
      <c r="AM525" s="17">
        <v>0.18073742723805</v>
      </c>
      <c r="AN525" s="17">
        <v>0.242177217297913</v>
      </c>
      <c r="AO525" s="17">
        <v>0.225062799921038</v>
      </c>
      <c r="AP525" s="17">
        <v>0.28594745810160799</v>
      </c>
      <c r="AQ525" s="17">
        <v>0.21385650637779</v>
      </c>
      <c r="AR525" s="17"/>
      <c r="AS525" s="17">
        <v>0.18956414485500001</v>
      </c>
      <c r="AT525" s="17">
        <v>0.24928624302268099</v>
      </c>
      <c r="AU525" s="17">
        <v>0.177753565951703</v>
      </c>
      <c r="AV525" s="17"/>
      <c r="AW525" s="17">
        <v>0.21375283054723199</v>
      </c>
      <c r="AX525" s="17">
        <v>0.223544560085988</v>
      </c>
      <c r="AY525" s="17">
        <v>0.20012578607686499</v>
      </c>
      <c r="AZ525" s="17">
        <v>0.218015994557024</v>
      </c>
      <c r="BA525" s="17">
        <v>0.148562182670124</v>
      </c>
      <c r="BB525" s="17"/>
      <c r="BC525" s="17">
        <v>0.180357920620693</v>
      </c>
      <c r="BD525" s="17">
        <v>0.221420338659546</v>
      </c>
      <c r="BE525" s="17" t="s">
        <v>101</v>
      </c>
      <c r="BF525" s="17">
        <v>0.218847414814512</v>
      </c>
      <c r="BG525" s="17">
        <v>0.232240301829821</v>
      </c>
      <c r="BH525" s="17">
        <v>0.26478170446824301</v>
      </c>
      <c r="BI525" s="17">
        <v>0.15592484714826099</v>
      </c>
      <c r="BJ525" s="17"/>
      <c r="BK525" s="17">
        <v>0.22718928117496301</v>
      </c>
      <c r="BL525" s="17">
        <v>0.18802226442074799</v>
      </c>
      <c r="BM525" s="17">
        <v>0.24218899635444199</v>
      </c>
      <c r="BN525" s="17">
        <v>0.201064489372069</v>
      </c>
      <c r="BO525" s="17">
        <v>0.16934628643724101</v>
      </c>
      <c r="BP525" s="17">
        <v>0.26570368464416</v>
      </c>
      <c r="BQ525" s="17">
        <v>0.24677441271986</v>
      </c>
      <c r="BR525" s="17">
        <v>0.162652979567598</v>
      </c>
      <c r="BS525" s="17"/>
      <c r="BT525" s="17">
        <v>0.22399555996586101</v>
      </c>
      <c r="BU525" s="17">
        <v>0.16161937097828799</v>
      </c>
      <c r="BV525" s="17">
        <v>0.23458475219761099</v>
      </c>
      <c r="BW525" s="17"/>
      <c r="BX525" s="17">
        <v>0.249103956603831</v>
      </c>
      <c r="BY525" s="17">
        <v>0.205399173715968</v>
      </c>
      <c r="BZ525" s="17"/>
      <c r="CA525" s="17">
        <v>0.254508435824713</v>
      </c>
      <c r="CB525" s="17">
        <v>0.23246617089173699</v>
      </c>
      <c r="CC525" s="17">
        <v>0.245689145605479</v>
      </c>
      <c r="CD525" s="17">
        <v>0.21827511814953399</v>
      </c>
      <c r="CE525" s="17">
        <v>0.22236439640783201</v>
      </c>
    </row>
    <row r="526" spans="2:83" x14ac:dyDescent="0.35">
      <c r="B526" t="s">
        <v>289</v>
      </c>
      <c r="C526" s="17">
        <v>0.37045322150464899</v>
      </c>
      <c r="D526" s="17">
        <v>0.336660266754923</v>
      </c>
      <c r="E526" s="17">
        <v>0.398668563877421</v>
      </c>
      <c r="F526" s="17"/>
      <c r="G526" s="17">
        <v>0.39518650951342299</v>
      </c>
      <c r="H526" s="17">
        <v>0.38688568150636998</v>
      </c>
      <c r="I526" s="17">
        <v>0.39287492870948698</v>
      </c>
      <c r="J526" s="17">
        <v>0.37950551411383798</v>
      </c>
      <c r="K526" s="17">
        <v>0.38289235724779203</v>
      </c>
      <c r="L526" s="17">
        <v>0.30671654012301702</v>
      </c>
      <c r="M526" s="17"/>
      <c r="N526" s="17">
        <v>0.44921344916799599</v>
      </c>
      <c r="O526" s="17">
        <v>0.391033089589992</v>
      </c>
      <c r="P526" s="17">
        <v>0.36228946240041698</v>
      </c>
      <c r="Q526" s="17">
        <v>0.33058683452774101</v>
      </c>
      <c r="R526" s="17">
        <v>0.31087435428579102</v>
      </c>
      <c r="S526" s="17">
        <v>0.36540085029393499</v>
      </c>
      <c r="T526" s="17">
        <v>0.38738095815252899</v>
      </c>
      <c r="U526" s="17">
        <v>0.29982200313712498</v>
      </c>
      <c r="V526" s="17">
        <v>0.32349971171188102</v>
      </c>
      <c r="W526" s="17">
        <v>0.39087219284315</v>
      </c>
      <c r="X526" s="17">
        <v>0.33236420073484901</v>
      </c>
      <c r="Y526" s="17">
        <v>0.43208490233373897</v>
      </c>
      <c r="Z526" s="17"/>
      <c r="AA526" s="17">
        <v>0.46848370094714398</v>
      </c>
      <c r="AB526" s="17">
        <v>0.42028650082087199</v>
      </c>
      <c r="AC526" s="17">
        <v>0.312186899248377</v>
      </c>
      <c r="AD526" s="17">
        <v>0.26486456708264899</v>
      </c>
      <c r="AE526" s="17"/>
      <c r="AF526" s="17">
        <v>0.37772472263965501</v>
      </c>
      <c r="AG526" s="17">
        <v>0.38994191761411101</v>
      </c>
      <c r="AH526" s="17">
        <v>0.328659131261129</v>
      </c>
      <c r="AI526" s="17">
        <v>0.36407042356200198</v>
      </c>
      <c r="AJ526" s="17">
        <v>0.36723551267041799</v>
      </c>
      <c r="AK526" s="17">
        <v>0.37220829987849002</v>
      </c>
      <c r="AL526" s="17"/>
      <c r="AM526" s="17">
        <v>0.36738494830842799</v>
      </c>
      <c r="AN526" s="17">
        <v>0.38889689394742999</v>
      </c>
      <c r="AO526" s="17">
        <v>0.42459470524284898</v>
      </c>
      <c r="AP526" s="17">
        <v>0.17444101247986399</v>
      </c>
      <c r="AQ526" s="17">
        <v>0.28124597214505698</v>
      </c>
      <c r="AR526" s="17"/>
      <c r="AS526" s="17">
        <v>0.358966213808593</v>
      </c>
      <c r="AT526" s="17">
        <v>0.38532273401730799</v>
      </c>
      <c r="AU526" s="17">
        <v>0.38605796644551899</v>
      </c>
      <c r="AV526" s="17"/>
      <c r="AW526" s="17">
        <v>0.29216307480996001</v>
      </c>
      <c r="AX526" s="17">
        <v>0.337354526052772</v>
      </c>
      <c r="AY526" s="17">
        <v>0.49695236353878702</v>
      </c>
      <c r="AZ526" s="17">
        <v>0.43690101154192401</v>
      </c>
      <c r="BA526" s="17">
        <v>0.45412043928490697</v>
      </c>
      <c r="BB526" s="17"/>
      <c r="BC526" s="17">
        <v>0.347663406576733</v>
      </c>
      <c r="BD526" s="17">
        <v>0.439489481380547</v>
      </c>
      <c r="BE526" s="17" t="s">
        <v>101</v>
      </c>
      <c r="BF526" s="17">
        <v>0.294008302130913</v>
      </c>
      <c r="BG526" s="17">
        <v>0.306508200661888</v>
      </c>
      <c r="BH526" s="17">
        <v>0.396026288923086</v>
      </c>
      <c r="BI526" s="17">
        <v>0.39009730065881698</v>
      </c>
      <c r="BJ526" s="17"/>
      <c r="BK526" s="17">
        <v>0.24604320710105301</v>
      </c>
      <c r="BL526" s="17">
        <v>0.30257174564498401</v>
      </c>
      <c r="BM526" s="17">
        <v>0.33564409012359803</v>
      </c>
      <c r="BN526" s="17">
        <v>0.38632146398901701</v>
      </c>
      <c r="BO526" s="17">
        <v>0.467847226661533</v>
      </c>
      <c r="BP526" s="17">
        <v>0.42353361961215202</v>
      </c>
      <c r="BQ526" s="17">
        <v>0.43416719915162</v>
      </c>
      <c r="BR526" s="17">
        <v>0.48388734962389401</v>
      </c>
      <c r="BS526" s="17"/>
      <c r="BT526" s="17">
        <v>0.42524410426481701</v>
      </c>
      <c r="BU526" s="17">
        <v>0.32544720200810201</v>
      </c>
      <c r="BV526" s="17">
        <v>0.35927380759604899</v>
      </c>
      <c r="BW526" s="17"/>
      <c r="BX526" s="17">
        <v>0.357689585610725</v>
      </c>
      <c r="BY526" s="17">
        <v>0.41205535784820002</v>
      </c>
      <c r="BZ526" s="17"/>
      <c r="CA526" s="17">
        <v>0.35343898510674798</v>
      </c>
      <c r="CB526" s="17">
        <v>0.50043425557189503</v>
      </c>
      <c r="CC526" s="17">
        <v>0.45076769244533998</v>
      </c>
      <c r="CD526" s="17">
        <v>0.31389805046995101</v>
      </c>
      <c r="CE526" s="17">
        <v>0.30336630166254502</v>
      </c>
    </row>
    <row r="527" spans="2:83" x14ac:dyDescent="0.35">
      <c r="B527" t="s">
        <v>290</v>
      </c>
      <c r="C527" s="17">
        <v>9.8877212804770603E-2</v>
      </c>
      <c r="D527" s="17">
        <v>0.120664022328659</v>
      </c>
      <c r="E527" s="17">
        <v>7.8498991634933499E-2</v>
      </c>
      <c r="F527" s="17"/>
      <c r="G527" s="17">
        <v>7.8601864041270703E-2</v>
      </c>
      <c r="H527" s="17">
        <v>8.5878523679371099E-2</v>
      </c>
      <c r="I527" s="17">
        <v>0.10727235677817901</v>
      </c>
      <c r="J527" s="17">
        <v>8.5285529408579905E-2</v>
      </c>
      <c r="K527" s="17">
        <v>0.108364357131844</v>
      </c>
      <c r="L527" s="17">
        <v>0.12085059639560999</v>
      </c>
      <c r="M527" s="17"/>
      <c r="N527" s="17">
        <v>4.7758704179559297E-2</v>
      </c>
      <c r="O527" s="17">
        <v>7.9000020265702894E-2</v>
      </c>
      <c r="P527" s="17">
        <v>0.103758628791426</v>
      </c>
      <c r="Q527" s="17">
        <v>0.12999975486582399</v>
      </c>
      <c r="R527" s="17">
        <v>0.14419084357721099</v>
      </c>
      <c r="S527" s="17">
        <v>8.9393246567855203E-2</v>
      </c>
      <c r="T527" s="17">
        <v>0.104832996289942</v>
      </c>
      <c r="U527" s="17">
        <v>0.13821554111120299</v>
      </c>
      <c r="V527" s="17">
        <v>0.111460400214311</v>
      </c>
      <c r="W527" s="17">
        <v>0.102748987237017</v>
      </c>
      <c r="X527" s="17">
        <v>8.2710724335090094E-2</v>
      </c>
      <c r="Y527" s="17">
        <v>0.14179558025216099</v>
      </c>
      <c r="Z527" s="17"/>
      <c r="AA527" s="17">
        <v>6.1531431922358298E-2</v>
      </c>
      <c r="AB527" s="17">
        <v>8.8313765774510097E-2</v>
      </c>
      <c r="AC527" s="17">
        <v>0.118094740838564</v>
      </c>
      <c r="AD527" s="17">
        <v>0.134050308518606</v>
      </c>
      <c r="AE527" s="17"/>
      <c r="AF527" s="17">
        <v>8.4393356360790497E-2</v>
      </c>
      <c r="AG527" s="17">
        <v>9.1528916928568793E-2</v>
      </c>
      <c r="AH527" s="17">
        <v>0.118771744048169</v>
      </c>
      <c r="AI527" s="17">
        <v>0.108631150546558</v>
      </c>
      <c r="AJ527" s="17">
        <v>9.8427883791755405E-2</v>
      </c>
      <c r="AK527" s="17">
        <v>0.112259434469584</v>
      </c>
      <c r="AL527" s="17"/>
      <c r="AM527" s="17">
        <v>0.105999319284211</v>
      </c>
      <c r="AN527" s="17">
        <v>8.2163880630231306E-2</v>
      </c>
      <c r="AO527" s="17">
        <v>7.5751948568666599E-2</v>
      </c>
      <c r="AP527" s="17">
        <v>9.5646386396620195E-2</v>
      </c>
      <c r="AQ527" s="17">
        <v>0.143518749008434</v>
      </c>
      <c r="AR527" s="17"/>
      <c r="AS527" s="17">
        <v>9.5875375790957895E-2</v>
      </c>
      <c r="AT527" s="17">
        <v>8.55153778119421E-2</v>
      </c>
      <c r="AU527" s="17">
        <v>9.7260655904339105E-2</v>
      </c>
      <c r="AV527" s="17"/>
      <c r="AW527" s="17">
        <v>0.116909489213291</v>
      </c>
      <c r="AX527" s="17">
        <v>0.107238396467267</v>
      </c>
      <c r="AY527" s="17">
        <v>8.44274448939549E-2</v>
      </c>
      <c r="AZ527" s="17">
        <v>5.2225393256589397E-2</v>
      </c>
      <c r="BA527" s="17">
        <v>4.6859673657995801E-2</v>
      </c>
      <c r="BB527" s="17"/>
      <c r="BC527" s="17">
        <v>0.104072084985189</v>
      </c>
      <c r="BD527" s="17">
        <v>6.7017688665559794E-2</v>
      </c>
      <c r="BE527" s="17" t="s">
        <v>101</v>
      </c>
      <c r="BF527" s="17">
        <v>0.143950538379476</v>
      </c>
      <c r="BG527" s="17">
        <v>0.123413754157845</v>
      </c>
      <c r="BH527" s="17">
        <v>9.5257163870458697E-2</v>
      </c>
      <c r="BI527" s="17">
        <v>7.0905339672873102E-2</v>
      </c>
      <c r="BJ527" s="17"/>
      <c r="BK527" s="17">
        <v>8.3466537291381301E-2</v>
      </c>
      <c r="BL527" s="17">
        <v>0.120708533227267</v>
      </c>
      <c r="BM527" s="17">
        <v>0.10173677875468901</v>
      </c>
      <c r="BN527" s="17">
        <v>0.14147201587304201</v>
      </c>
      <c r="BO527" s="17">
        <v>7.9810306230723493E-2</v>
      </c>
      <c r="BP527" s="17">
        <v>5.1680655667412298E-2</v>
      </c>
      <c r="BQ527" s="17">
        <v>5.0954164736169497E-2</v>
      </c>
      <c r="BR527" s="17">
        <v>6.5034081869467103E-2</v>
      </c>
      <c r="BS527" s="17"/>
      <c r="BT527" s="17">
        <v>7.6437756769619003E-2</v>
      </c>
      <c r="BU527" s="17">
        <v>0.117546786211554</v>
      </c>
      <c r="BV527" s="17">
        <v>0.10069298195687899</v>
      </c>
      <c r="BW527" s="17"/>
      <c r="BX527" s="17">
        <v>7.6668703182421402E-2</v>
      </c>
      <c r="BY527" s="17">
        <v>0.10351207838771601</v>
      </c>
      <c r="BZ527" s="17"/>
      <c r="CA527" s="17">
        <v>1.01022060653288E-2</v>
      </c>
      <c r="CB527" s="17">
        <v>5.2410017742530797E-2</v>
      </c>
      <c r="CC527" s="17">
        <v>6.3561867740602102E-2</v>
      </c>
      <c r="CD527" s="17">
        <v>0.122994096652205</v>
      </c>
      <c r="CE527" s="17">
        <v>0.13233975339872001</v>
      </c>
    </row>
    <row r="528" spans="2:83" x14ac:dyDescent="0.35">
      <c r="B528" t="s">
        <v>113</v>
      </c>
      <c r="C528" s="17">
        <v>7.6729611322540706E-2</v>
      </c>
      <c r="D528" s="17">
        <v>7.4973439656208396E-2</v>
      </c>
      <c r="E528" s="17">
        <v>7.8289142800386596E-2</v>
      </c>
      <c r="F528" s="17"/>
      <c r="G528" s="17">
        <v>4.8733909984347901E-2</v>
      </c>
      <c r="H528" s="17">
        <v>4.9812178135916402E-2</v>
      </c>
      <c r="I528" s="17">
        <v>3.77600149869112E-2</v>
      </c>
      <c r="J528" s="17">
        <v>6.21387841619516E-2</v>
      </c>
      <c r="K528" s="17">
        <v>9.3033721868593003E-2</v>
      </c>
      <c r="L528" s="17">
        <v>0.14989280651179701</v>
      </c>
      <c r="M528" s="17"/>
      <c r="N528" s="17">
        <v>5.4051893368674803E-2</v>
      </c>
      <c r="O528" s="17">
        <v>8.1103161966664103E-2</v>
      </c>
      <c r="P528" s="17">
        <v>9.2295614968708098E-2</v>
      </c>
      <c r="Q528" s="17">
        <v>9.7760974791810701E-2</v>
      </c>
      <c r="R528" s="17">
        <v>5.8705816425375298E-2</v>
      </c>
      <c r="S528" s="17">
        <v>7.8666126081850293E-2</v>
      </c>
      <c r="T528" s="17">
        <v>8.0920241563063003E-2</v>
      </c>
      <c r="U528" s="17">
        <v>6.0721649647139699E-2</v>
      </c>
      <c r="V528" s="17">
        <v>6.6567929040400806E-2</v>
      </c>
      <c r="W528" s="17">
        <v>8.0149542304370505E-2</v>
      </c>
      <c r="X528" s="17">
        <v>7.7118114752843997E-2</v>
      </c>
      <c r="Y528" s="17">
        <v>0.13206688666885699</v>
      </c>
      <c r="Z528" s="17"/>
      <c r="AA528" s="17">
        <v>4.2079528201177399E-2</v>
      </c>
      <c r="AB528" s="17">
        <v>5.8803721381797E-2</v>
      </c>
      <c r="AC528" s="17">
        <v>7.6944961665675493E-2</v>
      </c>
      <c r="AD528" s="17">
        <v>0.12932413489494701</v>
      </c>
      <c r="AE528" s="17"/>
      <c r="AF528" s="17">
        <v>6.4603171302940604E-2</v>
      </c>
      <c r="AG528" s="17">
        <v>8.8207884722857302E-2</v>
      </c>
      <c r="AH528" s="17">
        <v>5.5540883266168101E-2</v>
      </c>
      <c r="AI528" s="17">
        <v>8.2976251992269601E-2</v>
      </c>
      <c r="AJ528" s="17">
        <v>9.16245419634895E-2</v>
      </c>
      <c r="AK528" s="17">
        <v>5.6651383641386097E-2</v>
      </c>
      <c r="AL528" s="17"/>
      <c r="AM528" s="17">
        <v>6.8602260518945496E-2</v>
      </c>
      <c r="AN528" s="17">
        <v>5.0931967255357903E-2</v>
      </c>
      <c r="AO528" s="17">
        <v>6.8655384634081495E-2</v>
      </c>
      <c r="AP528" s="17">
        <v>0.18662016279789401</v>
      </c>
      <c r="AQ528" s="17">
        <v>0.150489851663755</v>
      </c>
      <c r="AR528" s="17"/>
      <c r="AS528" s="17">
        <v>7.6728325244996398E-2</v>
      </c>
      <c r="AT528" s="17">
        <v>4.4361130783718498E-2</v>
      </c>
      <c r="AU528" s="17">
        <v>6.4028786367054003E-2</v>
      </c>
      <c r="AV528" s="17"/>
      <c r="AW528" s="17">
        <v>0.12637527353658101</v>
      </c>
      <c r="AX528" s="17">
        <v>5.5128578725517602E-2</v>
      </c>
      <c r="AY528" s="17">
        <v>4.2353199385041597E-2</v>
      </c>
      <c r="AZ528" s="17">
        <v>3.6565071977927403E-2</v>
      </c>
      <c r="BA528" s="17">
        <v>4.0108084127113003E-2</v>
      </c>
      <c r="BB528" s="17"/>
      <c r="BC528" s="17">
        <v>9.3826699794308105E-2</v>
      </c>
      <c r="BD528" s="17">
        <v>4.9071657592726303E-2</v>
      </c>
      <c r="BE528" s="17" t="s">
        <v>101</v>
      </c>
      <c r="BF528" s="17">
        <v>5.5769802874013001E-2</v>
      </c>
      <c r="BG528" s="17">
        <v>0.100257580520274</v>
      </c>
      <c r="BH528" s="17">
        <v>6.5620039632832694E-2</v>
      </c>
      <c r="BI528" s="17">
        <v>0.11714233056096</v>
      </c>
      <c r="BJ528" s="17"/>
      <c r="BK528" s="17">
        <v>0.13220617271319501</v>
      </c>
      <c r="BL528" s="17">
        <v>0.13245950625710001</v>
      </c>
      <c r="BM528" s="17">
        <v>7.5223665710996396E-2</v>
      </c>
      <c r="BN528" s="17">
        <v>5.6009280954582699E-2</v>
      </c>
      <c r="BO528" s="17">
        <v>4.05646029128078E-2</v>
      </c>
      <c r="BP528" s="17">
        <v>1.8172844121599301E-2</v>
      </c>
      <c r="BQ528" s="17">
        <v>9.4041859921333293E-3</v>
      </c>
      <c r="BR528" s="17">
        <v>3.6460922365617203E-2</v>
      </c>
      <c r="BS528" s="17"/>
      <c r="BT528" s="17">
        <v>3.1014561584110801E-2</v>
      </c>
      <c r="BU528" s="17">
        <v>0.12885046369094399</v>
      </c>
      <c r="BV528" s="17">
        <v>7.7877188857206306E-2</v>
      </c>
      <c r="BW528" s="17"/>
      <c r="BX528" s="17">
        <v>2.7452797356703501E-2</v>
      </c>
      <c r="BY528" s="17">
        <v>7.1429194843528193E-2</v>
      </c>
      <c r="BZ528" s="17"/>
      <c r="CA528" s="17">
        <v>9.7440491394638201E-3</v>
      </c>
      <c r="CB528" s="17">
        <v>2.4624468831305601E-2</v>
      </c>
      <c r="CC528" s="17">
        <v>4.1328078654767599E-2</v>
      </c>
      <c r="CD528" s="17">
        <v>3.5252830585926799E-2</v>
      </c>
      <c r="CE528" s="17">
        <v>7.4265785314442195E-2</v>
      </c>
    </row>
    <row r="529" spans="2:83"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c r="BZ529" s="17"/>
      <c r="CA529" s="17"/>
      <c r="CB529" s="17"/>
      <c r="CC529" s="17"/>
      <c r="CD529" s="17"/>
      <c r="CE529" s="17"/>
    </row>
    <row r="530" spans="2:83" x14ac:dyDescent="0.35">
      <c r="B530" s="6" t="s">
        <v>295</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c r="CB530" s="17"/>
      <c r="CC530" s="17"/>
      <c r="CD530" s="17"/>
      <c r="CE530" s="17"/>
    </row>
    <row r="531" spans="2:83" x14ac:dyDescent="0.35">
      <c r="B531" s="24" t="s">
        <v>103</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c r="BV531" s="17"/>
      <c r="BW531" s="17"/>
      <c r="BX531" s="17"/>
      <c r="BY531" s="17"/>
      <c r="BZ531" s="17"/>
      <c r="CA531" s="17"/>
      <c r="CB531" s="17"/>
      <c r="CC531" s="17"/>
      <c r="CD531" s="17"/>
      <c r="CE531" s="17"/>
    </row>
    <row r="532" spans="2:83" x14ac:dyDescent="0.35">
      <c r="B532" t="s">
        <v>292</v>
      </c>
      <c r="C532" s="17">
        <v>0.17665616339846599</v>
      </c>
      <c r="D532" s="17">
        <v>0.20071233659988599</v>
      </c>
      <c r="E532" s="17">
        <v>0.15319805936831901</v>
      </c>
      <c r="F532" s="17"/>
      <c r="G532" s="17">
        <v>0.278539305944487</v>
      </c>
      <c r="H532" s="17">
        <v>0.25485045984933302</v>
      </c>
      <c r="I532" s="17">
        <v>0.25261383541531401</v>
      </c>
      <c r="J532" s="17">
        <v>0.115316813794881</v>
      </c>
      <c r="K532" s="17">
        <v>9.8909741386841596E-2</v>
      </c>
      <c r="L532" s="17">
        <v>8.4808341492655898E-2</v>
      </c>
      <c r="M532" s="17"/>
      <c r="N532" s="17">
        <v>0.328417572036728</v>
      </c>
      <c r="O532" s="17">
        <v>0.170269697264266</v>
      </c>
      <c r="P532" s="17">
        <v>0.123064986932859</v>
      </c>
      <c r="Q532" s="17">
        <v>0.132293674697501</v>
      </c>
      <c r="R532" s="17">
        <v>0.16897281801661099</v>
      </c>
      <c r="S532" s="17">
        <v>0.188759098643829</v>
      </c>
      <c r="T532" s="17">
        <v>0.16399146691154901</v>
      </c>
      <c r="U532" s="17">
        <v>0.12844767555907299</v>
      </c>
      <c r="V532" s="17">
        <v>0.124980353928762</v>
      </c>
      <c r="W532" s="17">
        <v>0.15185079343416399</v>
      </c>
      <c r="X532" s="17">
        <v>0.15357931962187299</v>
      </c>
      <c r="Y532" s="17">
        <v>0.15277399716828599</v>
      </c>
      <c r="Z532" s="17"/>
      <c r="AA532" s="17">
        <v>0.25320903185298599</v>
      </c>
      <c r="AB532" s="17">
        <v>0.15635550612558599</v>
      </c>
      <c r="AC532" s="17">
        <v>0.16949174802181799</v>
      </c>
      <c r="AD532" s="17">
        <v>0.122828642769315</v>
      </c>
      <c r="AE532" s="17"/>
      <c r="AF532" s="17">
        <v>0.31666236867888398</v>
      </c>
      <c r="AG532" s="17">
        <v>0.14577067472425301</v>
      </c>
      <c r="AH532" s="17">
        <v>0.166396862281841</v>
      </c>
      <c r="AI532" s="17">
        <v>0.10952725599652</v>
      </c>
      <c r="AJ532" s="17">
        <v>0.10635352790506999</v>
      </c>
      <c r="AK532" s="17">
        <v>0.186205384998885</v>
      </c>
      <c r="AL532" s="17"/>
      <c r="AM532" s="17">
        <v>0.17127987891723301</v>
      </c>
      <c r="AN532" s="17">
        <v>0.18695620710911001</v>
      </c>
      <c r="AO532" s="17">
        <v>0.22597399410461999</v>
      </c>
      <c r="AP532" s="17">
        <v>8.1604381993665404E-2</v>
      </c>
      <c r="AQ532" s="17">
        <v>9.7867664648255803E-2</v>
      </c>
      <c r="AR532" s="17"/>
      <c r="AS532" s="17">
        <v>0.167100275632585</v>
      </c>
      <c r="AT532" s="17">
        <v>0.18386731585601801</v>
      </c>
      <c r="AU532" s="17">
        <v>0.29555254315713803</v>
      </c>
      <c r="AV532" s="17"/>
      <c r="AW532" s="17">
        <v>9.5399978158584503E-2</v>
      </c>
      <c r="AX532" s="17">
        <v>0.138283533813395</v>
      </c>
      <c r="AY532" s="17">
        <v>0.223231502754446</v>
      </c>
      <c r="AZ532" s="17">
        <v>0.33204014462659698</v>
      </c>
      <c r="BA532" s="17">
        <v>0.458940477018626</v>
      </c>
      <c r="BB532" s="17"/>
      <c r="BC532" s="17">
        <v>0.18555428294645501</v>
      </c>
      <c r="BD532" s="17">
        <v>0.19166369231314101</v>
      </c>
      <c r="BE532" s="17" t="s">
        <v>101</v>
      </c>
      <c r="BF532" s="17">
        <v>0.13556376622609601</v>
      </c>
      <c r="BG532" s="17">
        <v>0.12616101440060101</v>
      </c>
      <c r="BH532" s="17">
        <v>0.188811873249704</v>
      </c>
      <c r="BI532" s="17">
        <v>0.150920048146573</v>
      </c>
      <c r="BJ532" s="17"/>
      <c r="BK532" s="17">
        <v>0.125593586203568</v>
      </c>
      <c r="BL532" s="17">
        <v>0.114350970563549</v>
      </c>
      <c r="BM532" s="17">
        <v>0.13838034509908601</v>
      </c>
      <c r="BN532" s="17">
        <v>0.168924442820583</v>
      </c>
      <c r="BO532" s="17">
        <v>0.19590947939936901</v>
      </c>
      <c r="BP532" s="17">
        <v>0.22083506741956399</v>
      </c>
      <c r="BQ532" s="17">
        <v>0.26909884470670098</v>
      </c>
      <c r="BR532" s="17">
        <v>0.42940338238446102</v>
      </c>
      <c r="BS532" s="17"/>
      <c r="BT532" s="17">
        <v>0.249554302934444</v>
      </c>
      <c r="BU532" s="17">
        <v>7.3690724002213007E-2</v>
      </c>
      <c r="BV532" s="17">
        <v>0.18682822071060501</v>
      </c>
      <c r="BW532" s="17"/>
      <c r="BX532" s="17">
        <v>0.280975277329086</v>
      </c>
      <c r="BY532" s="17">
        <v>0.16961816786164799</v>
      </c>
      <c r="BZ532" s="17"/>
      <c r="CA532" s="17">
        <v>0.58226362662638997</v>
      </c>
      <c r="CB532" s="17">
        <v>0.29293517054423301</v>
      </c>
      <c r="CC532" s="17">
        <v>0.15911527109434001</v>
      </c>
      <c r="CD532" s="17">
        <v>0.25015532551186698</v>
      </c>
      <c r="CE532" s="17">
        <v>0.15894895956257299</v>
      </c>
    </row>
    <row r="533" spans="2:83" x14ac:dyDescent="0.35">
      <c r="B533" t="s">
        <v>293</v>
      </c>
      <c r="C533" s="17">
        <v>0.36637249043374698</v>
      </c>
      <c r="D533" s="17">
        <v>0.35499073057554897</v>
      </c>
      <c r="E533" s="17">
        <v>0.37660084264601201</v>
      </c>
      <c r="F533" s="17"/>
      <c r="G533" s="17">
        <v>0.54349536217507</v>
      </c>
      <c r="H533" s="17">
        <v>0.47797090985256802</v>
      </c>
      <c r="I533" s="17">
        <v>0.449267959523384</v>
      </c>
      <c r="J533" s="17">
        <v>0.4335754105704</v>
      </c>
      <c r="K533" s="17">
        <v>0.24883798990738801</v>
      </c>
      <c r="L533" s="17">
        <v>0.114108354967356</v>
      </c>
      <c r="M533" s="17"/>
      <c r="N533" s="17">
        <v>0.38822880089662698</v>
      </c>
      <c r="O533" s="17">
        <v>0.36434929040731501</v>
      </c>
      <c r="P533" s="17">
        <v>0.33336031549008199</v>
      </c>
      <c r="Q533" s="17">
        <v>0.33085999355337598</v>
      </c>
      <c r="R533" s="17">
        <v>0.35740164247022299</v>
      </c>
      <c r="S533" s="17">
        <v>0.44027636372816298</v>
      </c>
      <c r="T533" s="17">
        <v>0.33449363568142398</v>
      </c>
      <c r="U533" s="17">
        <v>0.38807792631231602</v>
      </c>
      <c r="V533" s="17">
        <v>0.38802527602672798</v>
      </c>
      <c r="W533" s="17">
        <v>0.36458566229261002</v>
      </c>
      <c r="X533" s="17">
        <v>0.30092078776879</v>
      </c>
      <c r="Y533" s="17">
        <v>0.35875916865242802</v>
      </c>
      <c r="Z533" s="17"/>
      <c r="AA533" s="17">
        <v>0.38493680092867499</v>
      </c>
      <c r="AB533" s="17">
        <v>0.388748543624369</v>
      </c>
      <c r="AC533" s="17">
        <v>0.37768320345501799</v>
      </c>
      <c r="AD533" s="17">
        <v>0.31602189033928102</v>
      </c>
      <c r="AE533" s="17"/>
      <c r="AF533" s="17">
        <v>0.40661375568229102</v>
      </c>
      <c r="AG533" s="17">
        <v>0.33403906621808199</v>
      </c>
      <c r="AH533" s="17">
        <v>0.462983670736418</v>
      </c>
      <c r="AI533" s="17">
        <v>0.35643356858983199</v>
      </c>
      <c r="AJ533" s="17">
        <v>0.29889213332489201</v>
      </c>
      <c r="AK533" s="17">
        <v>0.32330832964449902</v>
      </c>
      <c r="AL533" s="17"/>
      <c r="AM533" s="17">
        <v>0.31683882152398801</v>
      </c>
      <c r="AN533" s="17">
        <v>0.45547977341440798</v>
      </c>
      <c r="AO533" s="17">
        <v>0.32049433546107797</v>
      </c>
      <c r="AP533" s="17">
        <v>0.26654540549871503</v>
      </c>
      <c r="AQ533" s="17">
        <v>0.37201945043256601</v>
      </c>
      <c r="AR533" s="17"/>
      <c r="AS533" s="17">
        <v>0.33096019459376103</v>
      </c>
      <c r="AT533" s="17">
        <v>0.44713029525579501</v>
      </c>
      <c r="AU533" s="17">
        <v>0.32517261319915403</v>
      </c>
      <c r="AV533" s="17"/>
      <c r="AW533" s="17">
        <v>0.268585674474977</v>
      </c>
      <c r="AX533" s="17">
        <v>0.40448644457530297</v>
      </c>
      <c r="AY533" s="17">
        <v>0.44754290391488799</v>
      </c>
      <c r="AZ533" s="17">
        <v>0.39696203643844902</v>
      </c>
      <c r="BA533" s="17">
        <v>0.27580554667610802</v>
      </c>
      <c r="BB533" s="17"/>
      <c r="BC533" s="17">
        <v>0.22175874323906999</v>
      </c>
      <c r="BD533" s="17">
        <v>0.46079257166188398</v>
      </c>
      <c r="BE533" s="17" t="s">
        <v>101</v>
      </c>
      <c r="BF533" s="17">
        <v>0.43034110309766999</v>
      </c>
      <c r="BG533" s="17">
        <v>0.400584005431595</v>
      </c>
      <c r="BH533" s="17">
        <v>0.51723829114578201</v>
      </c>
      <c r="BI533" s="17">
        <v>0.50411145282280201</v>
      </c>
      <c r="BJ533" s="17"/>
      <c r="BK533" s="17">
        <v>0.37440562858440402</v>
      </c>
      <c r="BL533" s="17">
        <v>0.29281636053105098</v>
      </c>
      <c r="BM533" s="17">
        <v>0.40066282621966298</v>
      </c>
      <c r="BN533" s="17">
        <v>0.38936516596116799</v>
      </c>
      <c r="BO533" s="17">
        <v>0.38889508548394403</v>
      </c>
      <c r="BP533" s="17">
        <v>0.42389597307730797</v>
      </c>
      <c r="BQ533" s="17">
        <v>0.41560261807772803</v>
      </c>
      <c r="BR533" s="17">
        <v>0.26142367836098601</v>
      </c>
      <c r="BS533" s="17"/>
      <c r="BT533" s="17">
        <v>0.477162415368177</v>
      </c>
      <c r="BU533" s="17">
        <v>0.18345269154549801</v>
      </c>
      <c r="BV533" s="17">
        <v>0.40176111628685601</v>
      </c>
      <c r="BW533" s="17"/>
      <c r="BX533" s="17">
        <v>0.43796611344123598</v>
      </c>
      <c r="BY533" s="17">
        <v>0.41772611308905699</v>
      </c>
      <c r="BZ533" s="17"/>
      <c r="CA533" s="17">
        <v>0.24582977200244399</v>
      </c>
      <c r="CB533" s="17">
        <v>0.501661409143493</v>
      </c>
      <c r="CC533" s="17">
        <v>0.457773122035666</v>
      </c>
      <c r="CD533" s="17">
        <v>0.42014024513495701</v>
      </c>
      <c r="CE533" s="17">
        <v>0.37316050826541902</v>
      </c>
    </row>
    <row r="534" spans="2:83" x14ac:dyDescent="0.35">
      <c r="B534" t="s">
        <v>294</v>
      </c>
      <c r="C534" s="17">
        <v>0.32556672886274002</v>
      </c>
      <c r="D534" s="17">
        <v>0.321076690061325</v>
      </c>
      <c r="E534" s="17">
        <v>0.33047987365491899</v>
      </c>
      <c r="F534" s="17"/>
      <c r="G534" s="17">
        <v>0.119695567070042</v>
      </c>
      <c r="H534" s="17">
        <v>0.15014137436567099</v>
      </c>
      <c r="I534" s="17">
        <v>0.14830783855408999</v>
      </c>
      <c r="J534" s="17">
        <v>0.29697095672878299</v>
      </c>
      <c r="K534" s="17">
        <v>0.49214123539277999</v>
      </c>
      <c r="L534" s="17">
        <v>0.66168050652992405</v>
      </c>
      <c r="M534" s="17"/>
      <c r="N534" s="17">
        <v>0.191314917817001</v>
      </c>
      <c r="O534" s="17">
        <v>0.316245533334577</v>
      </c>
      <c r="P534" s="17">
        <v>0.43003895122037</v>
      </c>
      <c r="Q534" s="17">
        <v>0.37935624935568402</v>
      </c>
      <c r="R534" s="17">
        <v>0.34718668020238802</v>
      </c>
      <c r="S534" s="17">
        <v>0.24786827332415701</v>
      </c>
      <c r="T534" s="17">
        <v>0.38116903657510998</v>
      </c>
      <c r="U534" s="17">
        <v>0.34917545878831802</v>
      </c>
      <c r="V534" s="17">
        <v>0.34834651114729098</v>
      </c>
      <c r="W534" s="17">
        <v>0.32026437592069701</v>
      </c>
      <c r="X534" s="17">
        <v>0.42469149168899201</v>
      </c>
      <c r="Y534" s="17">
        <v>0.322737361197238</v>
      </c>
      <c r="Z534" s="17"/>
      <c r="AA534" s="17">
        <v>0.27387007654096501</v>
      </c>
      <c r="AB534" s="17">
        <v>0.31374188413179099</v>
      </c>
      <c r="AC534" s="17">
        <v>0.32573480410795702</v>
      </c>
      <c r="AD534" s="17">
        <v>0.39012568365476502</v>
      </c>
      <c r="AE534" s="17"/>
      <c r="AF534" s="17">
        <v>0.168310814641907</v>
      </c>
      <c r="AG534" s="17">
        <v>0.38501026618645401</v>
      </c>
      <c r="AH534" s="17">
        <v>0.24893985955040501</v>
      </c>
      <c r="AI534" s="17">
        <v>0.388662358019841</v>
      </c>
      <c r="AJ534" s="17">
        <v>0.45888291603596099</v>
      </c>
      <c r="AK534" s="17">
        <v>0.30452633199130502</v>
      </c>
      <c r="AL534" s="17"/>
      <c r="AM534" s="17">
        <v>0.38787181478539901</v>
      </c>
      <c r="AN534" s="17">
        <v>0.25799892872298102</v>
      </c>
      <c r="AO534" s="17">
        <v>0.30647913536254001</v>
      </c>
      <c r="AP534" s="17">
        <v>0.53434404375449795</v>
      </c>
      <c r="AQ534" s="17">
        <v>0.31614607953109802</v>
      </c>
      <c r="AR534" s="17"/>
      <c r="AS534" s="17">
        <v>0.39631282944206803</v>
      </c>
      <c r="AT534" s="17">
        <v>0.25580140023327103</v>
      </c>
      <c r="AU534" s="17">
        <v>0.25759230520790499</v>
      </c>
      <c r="AV534" s="17"/>
      <c r="AW534" s="17">
        <v>0.45924270851451698</v>
      </c>
      <c r="AX534" s="17">
        <v>0.31260227831662102</v>
      </c>
      <c r="AY534" s="17">
        <v>0.24264108690393499</v>
      </c>
      <c r="AZ534" s="17">
        <v>0.17499312130754499</v>
      </c>
      <c r="BA534" s="17">
        <v>0.209063032032969</v>
      </c>
      <c r="BB534" s="17"/>
      <c r="BC534" s="17">
        <v>0.45832685347396002</v>
      </c>
      <c r="BD534" s="17">
        <v>0.23698490359089</v>
      </c>
      <c r="BE534" s="17" t="s">
        <v>101</v>
      </c>
      <c r="BF534" s="17">
        <v>0.277958587302299</v>
      </c>
      <c r="BG534" s="17">
        <v>0.31082629360979103</v>
      </c>
      <c r="BH534" s="17">
        <v>0.17287144260715701</v>
      </c>
      <c r="BI534" s="17">
        <v>0.205648871252988</v>
      </c>
      <c r="BJ534" s="17"/>
      <c r="BK534" s="17">
        <v>0.30538365489961899</v>
      </c>
      <c r="BL534" s="17">
        <v>0.46732618448728303</v>
      </c>
      <c r="BM534" s="17">
        <v>0.31374926710349299</v>
      </c>
      <c r="BN534" s="17">
        <v>0.34056262355600297</v>
      </c>
      <c r="BO534" s="17">
        <v>0.33455201826342401</v>
      </c>
      <c r="BP534" s="17">
        <v>0.22975169364119399</v>
      </c>
      <c r="BQ534" s="17">
        <v>0.245897888787595</v>
      </c>
      <c r="BR534" s="17">
        <v>0.16057978296835099</v>
      </c>
      <c r="BS534" s="17"/>
      <c r="BT534" s="17">
        <v>0.14912538968876801</v>
      </c>
      <c r="BU534" s="17">
        <v>0.58894382944571</v>
      </c>
      <c r="BV534" s="17">
        <v>0.28938565955620998</v>
      </c>
      <c r="BW534" s="17"/>
      <c r="BX534" s="17">
        <v>0.19382999176905799</v>
      </c>
      <c r="BY534" s="17">
        <v>0.26799663752220698</v>
      </c>
      <c r="BZ534" s="17"/>
      <c r="CA534" s="17">
        <v>9.8728332972881E-2</v>
      </c>
      <c r="CB534" s="17">
        <v>0.12642154844353301</v>
      </c>
      <c r="CC534" s="17">
        <v>0.24173687153199899</v>
      </c>
      <c r="CD534" s="17">
        <v>0.21816732037373701</v>
      </c>
      <c r="CE534" s="17">
        <v>0.32597056197872498</v>
      </c>
    </row>
    <row r="535" spans="2:83" x14ac:dyDescent="0.35">
      <c r="B535" t="s">
        <v>113</v>
      </c>
      <c r="C535" s="17">
        <v>0.13140461730504599</v>
      </c>
      <c r="D535" s="17">
        <v>0.12322024276324101</v>
      </c>
      <c r="E535" s="17">
        <v>0.13972122433074999</v>
      </c>
      <c r="F535" s="17"/>
      <c r="G535" s="17">
        <v>5.8269764810400797E-2</v>
      </c>
      <c r="H535" s="17">
        <v>0.117037255932429</v>
      </c>
      <c r="I535" s="17">
        <v>0.14981036650721199</v>
      </c>
      <c r="J535" s="17">
        <v>0.154136818905936</v>
      </c>
      <c r="K535" s="17">
        <v>0.16011103331299001</v>
      </c>
      <c r="L535" s="17">
        <v>0.139402797010064</v>
      </c>
      <c r="M535" s="17"/>
      <c r="N535" s="17">
        <v>9.2038709249643899E-2</v>
      </c>
      <c r="O535" s="17">
        <v>0.149135478993843</v>
      </c>
      <c r="P535" s="17">
        <v>0.11353574635669</v>
      </c>
      <c r="Q535" s="17">
        <v>0.15749008239343801</v>
      </c>
      <c r="R535" s="17">
        <v>0.126438859310778</v>
      </c>
      <c r="S535" s="17">
        <v>0.123096264303851</v>
      </c>
      <c r="T535" s="17">
        <v>0.12034586083191701</v>
      </c>
      <c r="U535" s="17">
        <v>0.13429893934029299</v>
      </c>
      <c r="V535" s="17">
        <v>0.13864785889721901</v>
      </c>
      <c r="W535" s="17">
        <v>0.163299168352529</v>
      </c>
      <c r="X535" s="17">
        <v>0.120808400920345</v>
      </c>
      <c r="Y535" s="17">
        <v>0.16572947298204799</v>
      </c>
      <c r="Z535" s="17"/>
      <c r="AA535" s="17">
        <v>8.7984090677373894E-2</v>
      </c>
      <c r="AB535" s="17">
        <v>0.14115406611825401</v>
      </c>
      <c r="AC535" s="17">
        <v>0.127090244415207</v>
      </c>
      <c r="AD535" s="17">
        <v>0.171023783236639</v>
      </c>
      <c r="AE535" s="17"/>
      <c r="AF535" s="17">
        <v>0.108413060996918</v>
      </c>
      <c r="AG535" s="17">
        <v>0.13517999287120999</v>
      </c>
      <c r="AH535" s="17">
        <v>0.121679607431336</v>
      </c>
      <c r="AI535" s="17">
        <v>0.14537681739380701</v>
      </c>
      <c r="AJ535" s="17">
        <v>0.13587142273407701</v>
      </c>
      <c r="AK535" s="17">
        <v>0.18595995336531099</v>
      </c>
      <c r="AL535" s="17"/>
      <c r="AM535" s="17">
        <v>0.12400948477338</v>
      </c>
      <c r="AN535" s="17">
        <v>9.9565090753500604E-2</v>
      </c>
      <c r="AO535" s="17">
        <v>0.147052535071762</v>
      </c>
      <c r="AP535" s="17">
        <v>0.117506168753122</v>
      </c>
      <c r="AQ535" s="17">
        <v>0.21396680538807999</v>
      </c>
      <c r="AR535" s="17"/>
      <c r="AS535" s="17">
        <v>0.105626700331585</v>
      </c>
      <c r="AT535" s="17">
        <v>0.113200988654916</v>
      </c>
      <c r="AU535" s="17">
        <v>0.121682538435803</v>
      </c>
      <c r="AV535" s="17"/>
      <c r="AW535" s="17">
        <v>0.17677163885192201</v>
      </c>
      <c r="AX535" s="17">
        <v>0.14462774329468001</v>
      </c>
      <c r="AY535" s="17">
        <v>8.6584506426731295E-2</v>
      </c>
      <c r="AZ535" s="17">
        <v>9.6004697627409305E-2</v>
      </c>
      <c r="BA535" s="17">
        <v>5.61909442722964E-2</v>
      </c>
      <c r="BB535" s="17"/>
      <c r="BC535" s="17">
        <v>0.134360120340515</v>
      </c>
      <c r="BD535" s="17">
        <v>0.110558832434085</v>
      </c>
      <c r="BE535" s="17" t="s">
        <v>101</v>
      </c>
      <c r="BF535" s="17">
        <v>0.15613654337393501</v>
      </c>
      <c r="BG535" s="17">
        <v>0.16242868655801301</v>
      </c>
      <c r="BH535" s="17">
        <v>0.121078392997357</v>
      </c>
      <c r="BI535" s="17">
        <v>0.13931962777763701</v>
      </c>
      <c r="BJ535" s="17"/>
      <c r="BK535" s="17">
        <v>0.19461713031241001</v>
      </c>
      <c r="BL535" s="17">
        <v>0.12550648441811599</v>
      </c>
      <c r="BM535" s="17">
        <v>0.14720756157775799</v>
      </c>
      <c r="BN535" s="17">
        <v>0.10114776766224599</v>
      </c>
      <c r="BO535" s="17">
        <v>8.0643416853263303E-2</v>
      </c>
      <c r="BP535" s="17">
        <v>0.12551726586193401</v>
      </c>
      <c r="BQ535" s="17">
        <v>6.9400648427976594E-2</v>
      </c>
      <c r="BR535" s="17">
        <v>0.14859315628620201</v>
      </c>
      <c r="BS535" s="17"/>
      <c r="BT535" s="17">
        <v>0.12415789200861101</v>
      </c>
      <c r="BU535" s="17">
        <v>0.153912755006579</v>
      </c>
      <c r="BV535" s="17">
        <v>0.122025003446328</v>
      </c>
      <c r="BW535" s="17"/>
      <c r="BX535" s="17">
        <v>8.7228617460619606E-2</v>
      </c>
      <c r="BY535" s="17">
        <v>0.14465908152708801</v>
      </c>
      <c r="BZ535" s="17"/>
      <c r="CA535" s="17">
        <v>7.3178268398285506E-2</v>
      </c>
      <c r="CB535" s="17">
        <v>7.8981871868741005E-2</v>
      </c>
      <c r="CC535" s="17">
        <v>0.14137473533799499</v>
      </c>
      <c r="CD535" s="17">
        <v>0.111537108979439</v>
      </c>
      <c r="CE535" s="17">
        <v>0.14191997019328301</v>
      </c>
    </row>
    <row r="536" spans="2:83" x14ac:dyDescent="0.3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c r="BY536" s="17"/>
      <c r="BZ536" s="17"/>
      <c r="CA536" s="17"/>
      <c r="CB536" s="17"/>
      <c r="CC536" s="17"/>
      <c r="CD536" s="17"/>
      <c r="CE536" s="17"/>
    </row>
    <row r="537" spans="2:83" x14ac:dyDescent="0.35">
      <c r="B537" s="6" t="s">
        <v>296</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c r="BZ537" s="17"/>
      <c r="CA537" s="17"/>
      <c r="CB537" s="17"/>
      <c r="CC537" s="17"/>
      <c r="CD537" s="17"/>
      <c r="CE537" s="17"/>
    </row>
    <row r="538" spans="2:83" x14ac:dyDescent="0.35">
      <c r="B538" s="24" t="s">
        <v>103</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c r="BV538" s="17"/>
      <c r="BW538" s="17"/>
      <c r="BX538" s="17"/>
      <c r="BY538" s="17"/>
      <c r="BZ538" s="17"/>
      <c r="CA538" s="17"/>
      <c r="CB538" s="17"/>
      <c r="CC538" s="17"/>
      <c r="CD538" s="17"/>
      <c r="CE538" s="17"/>
    </row>
    <row r="539" spans="2:83" x14ac:dyDescent="0.35">
      <c r="B539" t="s">
        <v>292</v>
      </c>
      <c r="C539" s="17">
        <v>0.21190729436037201</v>
      </c>
      <c r="D539" s="17">
        <v>0.220017855971329</v>
      </c>
      <c r="E539" s="17">
        <v>0.204319391559664</v>
      </c>
      <c r="F539" s="17"/>
      <c r="G539" s="17">
        <v>0.32790151605288098</v>
      </c>
      <c r="H539" s="17">
        <v>0.308395017402184</v>
      </c>
      <c r="I539" s="17">
        <v>0.238011648735416</v>
      </c>
      <c r="J539" s="17">
        <v>0.195257399314574</v>
      </c>
      <c r="K539" s="17">
        <v>0.119267599019864</v>
      </c>
      <c r="L539" s="17">
        <v>0.10997276193903301</v>
      </c>
      <c r="M539" s="17"/>
      <c r="N539" s="17">
        <v>0.35612207460357997</v>
      </c>
      <c r="O539" s="17">
        <v>0.19279091023939099</v>
      </c>
      <c r="P539" s="17">
        <v>0.20628381631866299</v>
      </c>
      <c r="Q539" s="17">
        <v>0.20059700211696899</v>
      </c>
      <c r="R539" s="17">
        <v>0.15244324044836699</v>
      </c>
      <c r="S539" s="17">
        <v>0.191654114958487</v>
      </c>
      <c r="T539" s="17">
        <v>0.171846951540474</v>
      </c>
      <c r="U539" s="17">
        <v>0.20481188373599199</v>
      </c>
      <c r="V539" s="17">
        <v>0.16801948283564799</v>
      </c>
      <c r="W539" s="17">
        <v>0.20265091849931099</v>
      </c>
      <c r="X539" s="17">
        <v>0.18197998793415299</v>
      </c>
      <c r="Y539" s="17">
        <v>0.22458068659531899</v>
      </c>
      <c r="Z539" s="17"/>
      <c r="AA539" s="17">
        <v>0.28287324152480198</v>
      </c>
      <c r="AB539" s="17">
        <v>0.185178214666573</v>
      </c>
      <c r="AC539" s="17">
        <v>0.198189884483397</v>
      </c>
      <c r="AD539" s="17">
        <v>0.176847056472138</v>
      </c>
      <c r="AE539" s="17"/>
      <c r="AF539" s="17">
        <v>0.32589544467364301</v>
      </c>
      <c r="AG539" s="17">
        <v>0.190339172633058</v>
      </c>
      <c r="AH539" s="17">
        <v>0.18099846895522001</v>
      </c>
      <c r="AI539" s="17">
        <v>0.178991967883815</v>
      </c>
      <c r="AJ539" s="17">
        <v>0.153048177366746</v>
      </c>
      <c r="AK539" s="17">
        <v>0.173250195490842</v>
      </c>
      <c r="AL539" s="17"/>
      <c r="AM539" s="17">
        <v>0.20448219931766101</v>
      </c>
      <c r="AN539" s="17">
        <v>0.244140441279346</v>
      </c>
      <c r="AO539" s="17">
        <v>0.20752963063906299</v>
      </c>
      <c r="AP539" s="17">
        <v>6.4517703567542606E-2</v>
      </c>
      <c r="AQ539" s="17">
        <v>0.115987381878516</v>
      </c>
      <c r="AR539" s="17"/>
      <c r="AS539" s="17">
        <v>0.20696212483773599</v>
      </c>
      <c r="AT539" s="17">
        <v>0.23343665223174201</v>
      </c>
      <c r="AU539" s="17">
        <v>0.25484200871352902</v>
      </c>
      <c r="AV539" s="17"/>
      <c r="AW539" s="17">
        <v>0.145297248004467</v>
      </c>
      <c r="AX539" s="17">
        <v>0.19961816146891401</v>
      </c>
      <c r="AY539" s="17">
        <v>0.25951669991270299</v>
      </c>
      <c r="AZ539" s="17">
        <v>0.30182324322360099</v>
      </c>
      <c r="BA539" s="17">
        <v>0.38126759788523201</v>
      </c>
      <c r="BB539" s="17"/>
      <c r="BC539" s="17">
        <v>0.21271403280464801</v>
      </c>
      <c r="BD539" s="17">
        <v>0.22201770607260399</v>
      </c>
      <c r="BE539" s="17" t="s">
        <v>101</v>
      </c>
      <c r="BF539" s="17">
        <v>0.21355347430706001</v>
      </c>
      <c r="BG539" s="17">
        <v>0.15526618695269301</v>
      </c>
      <c r="BH539" s="17">
        <v>0.22661417336053299</v>
      </c>
      <c r="BI539" s="17">
        <v>0.21519432294056101</v>
      </c>
      <c r="BJ539" s="17"/>
      <c r="BK539" s="17">
        <v>0.19071053001480201</v>
      </c>
      <c r="BL539" s="17">
        <v>0.14443433513328699</v>
      </c>
      <c r="BM539" s="17">
        <v>0.176535923475585</v>
      </c>
      <c r="BN539" s="17">
        <v>0.18887285660402101</v>
      </c>
      <c r="BO539" s="17">
        <v>0.24327626356018101</v>
      </c>
      <c r="BP539" s="17">
        <v>0.29762550352065298</v>
      </c>
      <c r="BQ539" s="17">
        <v>0.39104614821231798</v>
      </c>
      <c r="BR539" s="17">
        <v>0.33429340933171803</v>
      </c>
      <c r="BS539" s="17"/>
      <c r="BT539" s="17">
        <v>0.28654398384505297</v>
      </c>
      <c r="BU539" s="17">
        <v>0.102338016096734</v>
      </c>
      <c r="BV539" s="17">
        <v>0.22267215012376401</v>
      </c>
      <c r="BW539" s="17"/>
      <c r="BX539" s="17">
        <v>0.30615216426791397</v>
      </c>
      <c r="BY539" s="17">
        <v>0.22367358992323699</v>
      </c>
      <c r="BZ539" s="17"/>
      <c r="CA539" s="17">
        <v>0.53125347050565397</v>
      </c>
      <c r="CB539" s="17">
        <v>0.30739443331095501</v>
      </c>
      <c r="CC539" s="17">
        <v>0.21593844128856099</v>
      </c>
      <c r="CD539" s="17">
        <v>0.25678224947304601</v>
      </c>
      <c r="CE539" s="17">
        <v>0.25215146398296401</v>
      </c>
    </row>
    <row r="540" spans="2:83" x14ac:dyDescent="0.35">
      <c r="B540" t="s">
        <v>293</v>
      </c>
      <c r="C540" s="17">
        <v>0.353461950823169</v>
      </c>
      <c r="D540" s="17">
        <v>0.33777137874442598</v>
      </c>
      <c r="E540" s="17">
        <v>0.367779532301237</v>
      </c>
      <c r="F540" s="17"/>
      <c r="G540" s="17">
        <v>0.43895287980053999</v>
      </c>
      <c r="H540" s="17">
        <v>0.424883168549962</v>
      </c>
      <c r="I540" s="17">
        <v>0.48840621882317398</v>
      </c>
      <c r="J540" s="17">
        <v>0.43410928945417798</v>
      </c>
      <c r="K540" s="17">
        <v>0.27871129641380799</v>
      </c>
      <c r="L540" s="17">
        <v>0.11341715076197</v>
      </c>
      <c r="M540" s="17"/>
      <c r="N540" s="17">
        <v>0.37922753961151801</v>
      </c>
      <c r="O540" s="17">
        <v>0.350556393537098</v>
      </c>
      <c r="P540" s="17">
        <v>0.29946248542074499</v>
      </c>
      <c r="Q540" s="17">
        <v>0.31480659437469</v>
      </c>
      <c r="R540" s="17">
        <v>0.373200589171648</v>
      </c>
      <c r="S540" s="17">
        <v>0.42177174654316602</v>
      </c>
      <c r="T540" s="17">
        <v>0.34960378309946599</v>
      </c>
      <c r="U540" s="17">
        <v>0.34548467434131802</v>
      </c>
      <c r="V540" s="17">
        <v>0.349592127481059</v>
      </c>
      <c r="W540" s="17">
        <v>0.31929285058714901</v>
      </c>
      <c r="X540" s="17">
        <v>0.34353049361597099</v>
      </c>
      <c r="Y540" s="17">
        <v>0.40915420077570103</v>
      </c>
      <c r="Z540" s="17"/>
      <c r="AA540" s="17">
        <v>0.32918338968801902</v>
      </c>
      <c r="AB540" s="17">
        <v>0.40477712454188602</v>
      </c>
      <c r="AC540" s="17">
        <v>0.40729948529811399</v>
      </c>
      <c r="AD540" s="17">
        <v>0.28172911620055602</v>
      </c>
      <c r="AE540" s="17"/>
      <c r="AF540" s="17">
        <v>0.414552768521744</v>
      </c>
      <c r="AG540" s="17">
        <v>0.33367239618549699</v>
      </c>
      <c r="AH540" s="17">
        <v>0.41324481658211798</v>
      </c>
      <c r="AI540" s="17">
        <v>0.34004189573757598</v>
      </c>
      <c r="AJ540" s="17">
        <v>0.27753432314767001</v>
      </c>
      <c r="AK540" s="17">
        <v>0.26877770625610198</v>
      </c>
      <c r="AL540" s="17"/>
      <c r="AM540" s="17">
        <v>0.31036629372215602</v>
      </c>
      <c r="AN540" s="17">
        <v>0.41815563221319602</v>
      </c>
      <c r="AO540" s="17">
        <v>0.33342875110367698</v>
      </c>
      <c r="AP540" s="17">
        <v>0.36692942785654797</v>
      </c>
      <c r="AQ540" s="17">
        <v>0.34234006914661103</v>
      </c>
      <c r="AR540" s="17"/>
      <c r="AS540" s="17">
        <v>0.31432597622747499</v>
      </c>
      <c r="AT540" s="17">
        <v>0.40333190491774501</v>
      </c>
      <c r="AU540" s="17">
        <v>0.34994473307859197</v>
      </c>
      <c r="AV540" s="17"/>
      <c r="AW540" s="17">
        <v>0.29620243037497201</v>
      </c>
      <c r="AX540" s="17">
        <v>0.381549899781437</v>
      </c>
      <c r="AY540" s="17">
        <v>0.38017746543449199</v>
      </c>
      <c r="AZ540" s="17">
        <v>0.42607416278343102</v>
      </c>
      <c r="BA540" s="17">
        <v>0.29489899664820002</v>
      </c>
      <c r="BB540" s="17"/>
      <c r="BC540" s="17">
        <v>0.237012407224091</v>
      </c>
      <c r="BD540" s="17">
        <v>0.448638746781932</v>
      </c>
      <c r="BE540" s="17" t="s">
        <v>101</v>
      </c>
      <c r="BF540" s="17">
        <v>0.42831659620754398</v>
      </c>
      <c r="BG540" s="17">
        <v>0.37800426896494699</v>
      </c>
      <c r="BH540" s="17">
        <v>0.45350680596398801</v>
      </c>
      <c r="BI540" s="17">
        <v>0.382131410117585</v>
      </c>
      <c r="BJ540" s="17"/>
      <c r="BK540" s="17">
        <v>0.35703410760533799</v>
      </c>
      <c r="BL540" s="17">
        <v>0.325088171108732</v>
      </c>
      <c r="BM540" s="17">
        <v>0.37836236098287002</v>
      </c>
      <c r="BN540" s="17">
        <v>0.40374818188682798</v>
      </c>
      <c r="BO540" s="17">
        <v>0.38379110610669098</v>
      </c>
      <c r="BP540" s="17">
        <v>0.33609171670517601</v>
      </c>
      <c r="BQ540" s="17">
        <v>0.30062515595419398</v>
      </c>
      <c r="BR540" s="17">
        <v>0.32513387486796502</v>
      </c>
      <c r="BS540" s="17"/>
      <c r="BT540" s="17">
        <v>0.46566496870324098</v>
      </c>
      <c r="BU540" s="17">
        <v>0.20579644666400801</v>
      </c>
      <c r="BV540" s="17">
        <v>0.36550139415512001</v>
      </c>
      <c r="BW540" s="17"/>
      <c r="BX540" s="17">
        <v>0.452919115773051</v>
      </c>
      <c r="BY540" s="17">
        <v>0.380885170449972</v>
      </c>
      <c r="BZ540" s="17"/>
      <c r="CA540" s="17">
        <v>0.29057379820289198</v>
      </c>
      <c r="CB540" s="17">
        <v>0.43207219699237698</v>
      </c>
      <c r="CC540" s="17">
        <v>0.44238234855146302</v>
      </c>
      <c r="CD540" s="17">
        <v>0.48044088077018898</v>
      </c>
      <c r="CE540" s="17">
        <v>0.34524050010509</v>
      </c>
    </row>
    <row r="541" spans="2:83" x14ac:dyDescent="0.35">
      <c r="B541" t="s">
        <v>294</v>
      </c>
      <c r="C541" s="17">
        <v>0.299948505057892</v>
      </c>
      <c r="D541" s="17">
        <v>0.310819900641227</v>
      </c>
      <c r="E541" s="17">
        <v>0.29097197193970198</v>
      </c>
      <c r="F541" s="17"/>
      <c r="G541" s="17">
        <v>0.151394948369446</v>
      </c>
      <c r="H541" s="17">
        <v>0.14285458481612601</v>
      </c>
      <c r="I541" s="17">
        <v>0.107035477515978</v>
      </c>
      <c r="J541" s="17">
        <v>0.23022770029640299</v>
      </c>
      <c r="K541" s="17">
        <v>0.44146095044931799</v>
      </c>
      <c r="L541" s="17">
        <v>0.64557653211663601</v>
      </c>
      <c r="M541" s="17"/>
      <c r="N541" s="17">
        <v>0.187532945660176</v>
      </c>
      <c r="O541" s="17">
        <v>0.30986468904917502</v>
      </c>
      <c r="P541" s="17">
        <v>0.40485543826015102</v>
      </c>
      <c r="Q541" s="17">
        <v>0.317103410053378</v>
      </c>
      <c r="R541" s="17">
        <v>0.31162992705318199</v>
      </c>
      <c r="S541" s="17">
        <v>0.23078477653496099</v>
      </c>
      <c r="T541" s="17">
        <v>0.35580617227431299</v>
      </c>
      <c r="U541" s="17">
        <v>0.27686073970111202</v>
      </c>
      <c r="V541" s="17">
        <v>0.32528333111461</v>
      </c>
      <c r="W541" s="17">
        <v>0.33297444133051601</v>
      </c>
      <c r="X541" s="17">
        <v>0.36343749491202099</v>
      </c>
      <c r="Y541" s="17">
        <v>0.213993253600504</v>
      </c>
      <c r="Z541" s="17"/>
      <c r="AA541" s="17">
        <v>0.27140635192355</v>
      </c>
      <c r="AB541" s="17">
        <v>0.284071644908239</v>
      </c>
      <c r="AC541" s="17">
        <v>0.27505885277473702</v>
      </c>
      <c r="AD541" s="17">
        <v>0.36558008168516598</v>
      </c>
      <c r="AE541" s="17"/>
      <c r="AF541" s="17">
        <v>0.154163833161791</v>
      </c>
      <c r="AG541" s="17">
        <v>0.33397023010713101</v>
      </c>
      <c r="AH541" s="17">
        <v>0.27393294844164301</v>
      </c>
      <c r="AI541" s="17">
        <v>0.33669904356841102</v>
      </c>
      <c r="AJ541" s="17">
        <v>0.43987760738589798</v>
      </c>
      <c r="AK541" s="17">
        <v>0.33052493577773301</v>
      </c>
      <c r="AL541" s="17"/>
      <c r="AM541" s="17">
        <v>0.36358072120261398</v>
      </c>
      <c r="AN541" s="17">
        <v>0.22599464963264401</v>
      </c>
      <c r="AO541" s="17">
        <v>0.294330414142977</v>
      </c>
      <c r="AP541" s="17">
        <v>0.451046699822787</v>
      </c>
      <c r="AQ541" s="17">
        <v>0.33965147440965698</v>
      </c>
      <c r="AR541" s="17"/>
      <c r="AS541" s="17">
        <v>0.37840708280113</v>
      </c>
      <c r="AT541" s="17">
        <v>0.24301247367815301</v>
      </c>
      <c r="AU541" s="17">
        <v>0.25819855952903698</v>
      </c>
      <c r="AV541" s="17"/>
      <c r="AW541" s="17">
        <v>0.40344860436367302</v>
      </c>
      <c r="AX541" s="17">
        <v>0.27975114060143003</v>
      </c>
      <c r="AY541" s="17">
        <v>0.24888626175041001</v>
      </c>
      <c r="AZ541" s="17">
        <v>0.16861289890952699</v>
      </c>
      <c r="BA541" s="17">
        <v>0.23410227222847199</v>
      </c>
      <c r="BB541" s="17"/>
      <c r="BC541" s="17">
        <v>0.42300897585714903</v>
      </c>
      <c r="BD541" s="17">
        <v>0.188838337188451</v>
      </c>
      <c r="BE541" s="17" t="s">
        <v>101</v>
      </c>
      <c r="BF541" s="17">
        <v>0.218645714689641</v>
      </c>
      <c r="BG541" s="17">
        <v>0.28824380021614898</v>
      </c>
      <c r="BH541" s="17">
        <v>0.200619083452659</v>
      </c>
      <c r="BI541" s="17">
        <v>0.26538671863038799</v>
      </c>
      <c r="BJ541" s="17"/>
      <c r="BK541" s="17">
        <v>0.27784688937488</v>
      </c>
      <c r="BL541" s="17">
        <v>0.42110641916236002</v>
      </c>
      <c r="BM541" s="17">
        <v>0.31092096875870001</v>
      </c>
      <c r="BN541" s="17">
        <v>0.28500573431636</v>
      </c>
      <c r="BO541" s="17">
        <v>0.26009893529952999</v>
      </c>
      <c r="BP541" s="17">
        <v>0.25175943297074199</v>
      </c>
      <c r="BQ541" s="17">
        <v>0.19103153655514399</v>
      </c>
      <c r="BR541" s="17">
        <v>0.195650215685616</v>
      </c>
      <c r="BS541" s="17"/>
      <c r="BT541" s="17">
        <v>0.13098605965288401</v>
      </c>
      <c r="BU541" s="17">
        <v>0.54796812148968599</v>
      </c>
      <c r="BV541" s="17">
        <v>0.26861276909635901</v>
      </c>
      <c r="BW541" s="17"/>
      <c r="BX541" s="17">
        <v>0.169299017173482</v>
      </c>
      <c r="BY541" s="17">
        <v>0.23627224470879801</v>
      </c>
      <c r="BZ541" s="17"/>
      <c r="CA541" s="17">
        <v>8.1232117553619698E-2</v>
      </c>
      <c r="CB541" s="17">
        <v>0.167245065380663</v>
      </c>
      <c r="CC541" s="17">
        <v>0.205997412629706</v>
      </c>
      <c r="CD541" s="17">
        <v>0.165416367349833</v>
      </c>
      <c r="CE541" s="17">
        <v>0.24993960351151201</v>
      </c>
    </row>
    <row r="542" spans="2:83" x14ac:dyDescent="0.35">
      <c r="B542" t="s">
        <v>113</v>
      </c>
      <c r="C542" s="17">
        <v>0.13468224975856699</v>
      </c>
      <c r="D542" s="17">
        <v>0.131390864643019</v>
      </c>
      <c r="E542" s="17">
        <v>0.136929104199396</v>
      </c>
      <c r="F542" s="17"/>
      <c r="G542" s="17">
        <v>8.1750655777133696E-2</v>
      </c>
      <c r="H542" s="17">
        <v>0.12386722923172799</v>
      </c>
      <c r="I542" s="17">
        <v>0.166546654925432</v>
      </c>
      <c r="J542" s="17">
        <v>0.14040561093484399</v>
      </c>
      <c r="K542" s="17">
        <v>0.160560154117009</v>
      </c>
      <c r="L542" s="17">
        <v>0.13103355518236101</v>
      </c>
      <c r="M542" s="17"/>
      <c r="N542" s="17">
        <v>7.7117440124727002E-2</v>
      </c>
      <c r="O542" s="17">
        <v>0.14678800717433599</v>
      </c>
      <c r="P542" s="17">
        <v>8.9398260000440405E-2</v>
      </c>
      <c r="Q542" s="17">
        <v>0.16749299345496299</v>
      </c>
      <c r="R542" s="17">
        <v>0.16272624332680299</v>
      </c>
      <c r="S542" s="17">
        <v>0.155789361963385</v>
      </c>
      <c r="T542" s="17">
        <v>0.122743093085747</v>
      </c>
      <c r="U542" s="17">
        <v>0.17284270222157799</v>
      </c>
      <c r="V542" s="17">
        <v>0.15710505856868301</v>
      </c>
      <c r="W542" s="17">
        <v>0.14508178958302501</v>
      </c>
      <c r="X542" s="17">
        <v>0.111052023537854</v>
      </c>
      <c r="Y542" s="17">
        <v>0.15227185902847601</v>
      </c>
      <c r="Z542" s="17"/>
      <c r="AA542" s="17">
        <v>0.11653701686362899</v>
      </c>
      <c r="AB542" s="17">
        <v>0.12597301588330201</v>
      </c>
      <c r="AC542" s="17">
        <v>0.119451777443752</v>
      </c>
      <c r="AD542" s="17">
        <v>0.175843745642141</v>
      </c>
      <c r="AE542" s="17"/>
      <c r="AF542" s="17">
        <v>0.105387953642822</v>
      </c>
      <c r="AG542" s="17">
        <v>0.14201820107431401</v>
      </c>
      <c r="AH542" s="17">
        <v>0.131823766021019</v>
      </c>
      <c r="AI542" s="17">
        <v>0.144267092810199</v>
      </c>
      <c r="AJ542" s="17">
        <v>0.129539892099686</v>
      </c>
      <c r="AK542" s="17">
        <v>0.22744716247532301</v>
      </c>
      <c r="AL542" s="17"/>
      <c r="AM542" s="17">
        <v>0.12157078575756899</v>
      </c>
      <c r="AN542" s="17">
        <v>0.111709276874814</v>
      </c>
      <c r="AO542" s="17">
        <v>0.164711204114283</v>
      </c>
      <c r="AP542" s="17">
        <v>0.117506168753122</v>
      </c>
      <c r="AQ542" s="17">
        <v>0.20202107456521601</v>
      </c>
      <c r="AR542" s="17"/>
      <c r="AS542" s="17">
        <v>0.10030481613366</v>
      </c>
      <c r="AT542" s="17">
        <v>0.12021896917236</v>
      </c>
      <c r="AU542" s="17">
        <v>0.137014698678841</v>
      </c>
      <c r="AV542" s="17"/>
      <c r="AW542" s="17">
        <v>0.15505171725688799</v>
      </c>
      <c r="AX542" s="17">
        <v>0.139080798148219</v>
      </c>
      <c r="AY542" s="17">
        <v>0.111419572902395</v>
      </c>
      <c r="AZ542" s="17">
        <v>0.103489695083441</v>
      </c>
      <c r="BA542" s="17">
        <v>8.9731133238095104E-2</v>
      </c>
      <c r="BB542" s="17"/>
      <c r="BC542" s="17">
        <v>0.12726458411411301</v>
      </c>
      <c r="BD542" s="17">
        <v>0.14050520995701199</v>
      </c>
      <c r="BE542" s="17" t="s">
        <v>101</v>
      </c>
      <c r="BF542" s="17">
        <v>0.13948421479575401</v>
      </c>
      <c r="BG542" s="17">
        <v>0.17848574386621099</v>
      </c>
      <c r="BH542" s="17">
        <v>0.11925993722281999</v>
      </c>
      <c r="BI542" s="17">
        <v>0.137287548311467</v>
      </c>
      <c r="BJ542" s="17"/>
      <c r="BK542" s="17">
        <v>0.174408473004981</v>
      </c>
      <c r="BL542" s="17">
        <v>0.109371074595621</v>
      </c>
      <c r="BM542" s="17">
        <v>0.134180746782845</v>
      </c>
      <c r="BN542" s="17">
        <v>0.12237322719279101</v>
      </c>
      <c r="BO542" s="17">
        <v>0.112833695033597</v>
      </c>
      <c r="BP542" s="17">
        <v>0.114523346803429</v>
      </c>
      <c r="BQ542" s="17">
        <v>0.117297159278344</v>
      </c>
      <c r="BR542" s="17">
        <v>0.14492250011470101</v>
      </c>
      <c r="BS542" s="17"/>
      <c r="BT542" s="17">
        <v>0.11680498779882199</v>
      </c>
      <c r="BU542" s="17">
        <v>0.14389741574957199</v>
      </c>
      <c r="BV542" s="17">
        <v>0.143213686624757</v>
      </c>
      <c r="BW542" s="17"/>
      <c r="BX542" s="17">
        <v>7.1629702785553001E-2</v>
      </c>
      <c r="BY542" s="17">
        <v>0.159168994917993</v>
      </c>
      <c r="BZ542" s="17"/>
      <c r="CA542" s="17">
        <v>9.6940613737833803E-2</v>
      </c>
      <c r="CB542" s="17">
        <v>9.3288304316004794E-2</v>
      </c>
      <c r="CC542" s="17">
        <v>0.13568179753026999</v>
      </c>
      <c r="CD542" s="17">
        <v>9.7360502406931698E-2</v>
      </c>
      <c r="CE542" s="17">
        <v>0.15266843240043401</v>
      </c>
    </row>
    <row r="543" spans="2:83" x14ac:dyDescent="0.3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c r="BZ543" s="17"/>
      <c r="CA543" s="17"/>
      <c r="CB543" s="17"/>
      <c r="CC543" s="17"/>
      <c r="CD543" s="17"/>
      <c r="CE543" s="17"/>
    </row>
    <row r="544" spans="2:83" x14ac:dyDescent="0.35">
      <c r="B544" s="6" t="s">
        <v>297</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c r="BV544" s="17"/>
      <c r="BW544" s="17"/>
      <c r="BX544" s="17"/>
      <c r="BY544" s="17"/>
      <c r="BZ544" s="17"/>
      <c r="CA544" s="17"/>
      <c r="CB544" s="17"/>
      <c r="CC544" s="17"/>
      <c r="CD544" s="17"/>
      <c r="CE544" s="17"/>
    </row>
    <row r="545" spans="2:83" x14ac:dyDescent="0.35">
      <c r="B545" s="24" t="s">
        <v>103</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c r="BS545" s="17"/>
      <c r="BT545" s="17"/>
      <c r="BU545" s="17"/>
      <c r="BV545" s="17"/>
      <c r="BW545" s="17"/>
      <c r="BX545" s="17"/>
      <c r="BY545" s="17"/>
      <c r="BZ545" s="17"/>
      <c r="CA545" s="17"/>
      <c r="CB545" s="17"/>
      <c r="CC545" s="17"/>
      <c r="CD545" s="17"/>
      <c r="CE545" s="17"/>
    </row>
    <row r="546" spans="2:83" x14ac:dyDescent="0.35">
      <c r="B546" t="s">
        <v>292</v>
      </c>
      <c r="C546" s="17">
        <v>0.173581243330758</v>
      </c>
      <c r="D546" s="17">
        <v>0.20453444038376101</v>
      </c>
      <c r="E546" s="17">
        <v>0.14404912750226201</v>
      </c>
      <c r="F546" s="17"/>
      <c r="G546" s="17">
        <v>0.279543990104752</v>
      </c>
      <c r="H546" s="17">
        <v>0.25835790114892199</v>
      </c>
      <c r="I546" s="17">
        <v>0.240809188957122</v>
      </c>
      <c r="J546" s="17">
        <v>0.11996934773854601</v>
      </c>
      <c r="K546" s="17">
        <v>8.2814388823525195E-2</v>
      </c>
      <c r="L546" s="17">
        <v>8.3174646316752004E-2</v>
      </c>
      <c r="M546" s="17"/>
      <c r="N546" s="17">
        <v>0.29669991343159502</v>
      </c>
      <c r="O546" s="17">
        <v>0.17697397750118199</v>
      </c>
      <c r="P546" s="17">
        <v>0.13918050238444399</v>
      </c>
      <c r="Q546" s="17">
        <v>0.14684840215886899</v>
      </c>
      <c r="R546" s="17">
        <v>0.12284841196459299</v>
      </c>
      <c r="S546" s="17">
        <v>0.18035315221821699</v>
      </c>
      <c r="T546" s="17">
        <v>0.18438653096643001</v>
      </c>
      <c r="U546" s="17">
        <v>0.116072605851436</v>
      </c>
      <c r="V546" s="17">
        <v>0.14769421852241699</v>
      </c>
      <c r="W546" s="17">
        <v>0.16337736470016601</v>
      </c>
      <c r="X546" s="17">
        <v>0.1244801227003</v>
      </c>
      <c r="Y546" s="17">
        <v>0.108364727448563</v>
      </c>
      <c r="Z546" s="17"/>
      <c r="AA546" s="17">
        <v>0.235272632467352</v>
      </c>
      <c r="AB546" s="17">
        <v>0.151180582006955</v>
      </c>
      <c r="AC546" s="17">
        <v>0.17392958349145701</v>
      </c>
      <c r="AD546" s="17">
        <v>0.13134373520582801</v>
      </c>
      <c r="AE546" s="17"/>
      <c r="AF546" s="17">
        <v>0.32690689618269703</v>
      </c>
      <c r="AG546" s="17">
        <v>0.12069662851144999</v>
      </c>
      <c r="AH546" s="17">
        <v>0.1515715290281</v>
      </c>
      <c r="AI546" s="17">
        <v>0.12860223911423099</v>
      </c>
      <c r="AJ546" s="17">
        <v>0.117151713716519</v>
      </c>
      <c r="AK546" s="17">
        <v>0.15558036991275601</v>
      </c>
      <c r="AL546" s="17"/>
      <c r="AM546" s="17">
        <v>0.16245332897282</v>
      </c>
      <c r="AN546" s="17">
        <v>0.19994836088873399</v>
      </c>
      <c r="AO546" s="17">
        <v>0.226393561616756</v>
      </c>
      <c r="AP546" s="17">
        <v>8.1604381993665404E-2</v>
      </c>
      <c r="AQ546" s="17">
        <v>0.10362739097286799</v>
      </c>
      <c r="AR546" s="17"/>
      <c r="AS546" s="17">
        <v>0.16139340075490199</v>
      </c>
      <c r="AT546" s="17">
        <v>0.191578456403703</v>
      </c>
      <c r="AU546" s="17">
        <v>0.27638572686176799</v>
      </c>
      <c r="AV546" s="17"/>
      <c r="AW546" s="17">
        <v>8.9221146473833404E-2</v>
      </c>
      <c r="AX546" s="17">
        <v>0.14611528914173399</v>
      </c>
      <c r="AY546" s="17">
        <v>0.23281128486859801</v>
      </c>
      <c r="AZ546" s="17">
        <v>0.29796168128306599</v>
      </c>
      <c r="BA546" s="17">
        <v>0.34873790668844801</v>
      </c>
      <c r="BB546" s="17"/>
      <c r="BC546" s="17">
        <v>0.175528285903952</v>
      </c>
      <c r="BD546" s="17">
        <v>0.168789062446599</v>
      </c>
      <c r="BE546" s="17" t="s">
        <v>101</v>
      </c>
      <c r="BF546" s="17">
        <v>0.17847000199430199</v>
      </c>
      <c r="BG546" s="17">
        <v>0.16520715902581901</v>
      </c>
      <c r="BH546" s="17">
        <v>0.17159683897631001</v>
      </c>
      <c r="BI546" s="17">
        <v>0.197819272483619</v>
      </c>
      <c r="BJ546" s="17"/>
      <c r="BK546" s="17">
        <v>0.13811025796003701</v>
      </c>
      <c r="BL546" s="17">
        <v>0.118981528781141</v>
      </c>
      <c r="BM546" s="17">
        <v>0.151392305089709</v>
      </c>
      <c r="BN546" s="17">
        <v>0.177145059622632</v>
      </c>
      <c r="BO546" s="17">
        <v>0.149083151929637</v>
      </c>
      <c r="BP546" s="17">
        <v>0.22907433326913901</v>
      </c>
      <c r="BQ546" s="17">
        <v>0.26017656989986798</v>
      </c>
      <c r="BR546" s="17">
        <v>0.33740181543194497</v>
      </c>
      <c r="BS546" s="17"/>
      <c r="BT546" s="17">
        <v>0.24548355719543499</v>
      </c>
      <c r="BU546" s="17">
        <v>7.9047987545119505E-2</v>
      </c>
      <c r="BV546" s="17">
        <v>0.178590101382535</v>
      </c>
      <c r="BW546" s="17"/>
      <c r="BX546" s="17">
        <v>0.27771669305436197</v>
      </c>
      <c r="BY546" s="17">
        <v>0.16858891103732701</v>
      </c>
      <c r="BZ546" s="17"/>
      <c r="CA546" s="17">
        <v>0.44954741421486999</v>
      </c>
      <c r="CB546" s="17">
        <v>0.294104886565831</v>
      </c>
      <c r="CC546" s="17">
        <v>0.14685742150418399</v>
      </c>
      <c r="CD546" s="17">
        <v>0.222197594240126</v>
      </c>
      <c r="CE546" s="17">
        <v>0.17977976029880499</v>
      </c>
    </row>
    <row r="547" spans="2:83" x14ac:dyDescent="0.35">
      <c r="B547" t="s">
        <v>293</v>
      </c>
      <c r="C547" s="17">
        <v>0.35096947397379302</v>
      </c>
      <c r="D547" s="17">
        <v>0.32173161368090702</v>
      </c>
      <c r="E547" s="17">
        <v>0.37779991462969698</v>
      </c>
      <c r="F547" s="17"/>
      <c r="G547" s="17">
        <v>0.53862639968199499</v>
      </c>
      <c r="H547" s="17">
        <v>0.45650797270193699</v>
      </c>
      <c r="I547" s="17">
        <v>0.44995733851645497</v>
      </c>
      <c r="J547" s="17">
        <v>0.39666347853267903</v>
      </c>
      <c r="K547" s="17">
        <v>0.21684044965222399</v>
      </c>
      <c r="L547" s="17">
        <v>0.11206110711398599</v>
      </c>
      <c r="M547" s="17"/>
      <c r="N547" s="17">
        <v>0.42083403118263601</v>
      </c>
      <c r="O547" s="17">
        <v>0.34144842790142199</v>
      </c>
      <c r="P547" s="17">
        <v>0.33727584631428997</v>
      </c>
      <c r="Q547" s="17">
        <v>0.34884174333927898</v>
      </c>
      <c r="R547" s="17">
        <v>0.34611221281549098</v>
      </c>
      <c r="S547" s="17">
        <v>0.43161297515354202</v>
      </c>
      <c r="T547" s="17">
        <v>0.31000548476490197</v>
      </c>
      <c r="U547" s="17">
        <v>0.34984244267522702</v>
      </c>
      <c r="V547" s="17">
        <v>0.31893898315449598</v>
      </c>
      <c r="W547" s="17">
        <v>0.31839618223792499</v>
      </c>
      <c r="X547" s="17">
        <v>0.28558509073039001</v>
      </c>
      <c r="Y547" s="17">
        <v>0.31324982736659901</v>
      </c>
      <c r="Z547" s="17"/>
      <c r="AA547" s="17">
        <v>0.36000944349630098</v>
      </c>
      <c r="AB547" s="17">
        <v>0.39392306897995599</v>
      </c>
      <c r="AC547" s="17">
        <v>0.377088282449354</v>
      </c>
      <c r="AD547" s="17">
        <v>0.27634382551817699</v>
      </c>
      <c r="AE547" s="17"/>
      <c r="AF547" s="17">
        <v>0.39684306827420401</v>
      </c>
      <c r="AG547" s="17">
        <v>0.344628903489132</v>
      </c>
      <c r="AH547" s="17">
        <v>0.42042784736591798</v>
      </c>
      <c r="AI547" s="17">
        <v>0.332297551675378</v>
      </c>
      <c r="AJ547" s="17">
        <v>0.26461828312243502</v>
      </c>
      <c r="AK547" s="17">
        <v>0.282092128148212</v>
      </c>
      <c r="AL547" s="17"/>
      <c r="AM547" s="17">
        <v>0.31718554037888502</v>
      </c>
      <c r="AN547" s="17">
        <v>0.42001318595808101</v>
      </c>
      <c r="AO547" s="17">
        <v>0.28609398571856398</v>
      </c>
      <c r="AP547" s="17">
        <v>0.25539471746279502</v>
      </c>
      <c r="AQ547" s="17">
        <v>0.33469680729121698</v>
      </c>
      <c r="AR547" s="17"/>
      <c r="AS547" s="17">
        <v>0.32356549007281199</v>
      </c>
      <c r="AT547" s="17">
        <v>0.41920087427870401</v>
      </c>
      <c r="AU547" s="17">
        <v>0.32374484002801901</v>
      </c>
      <c r="AV547" s="17"/>
      <c r="AW547" s="17">
        <v>0.26754855261201199</v>
      </c>
      <c r="AX547" s="17">
        <v>0.39688393895781698</v>
      </c>
      <c r="AY547" s="17">
        <v>0.40950418461679</v>
      </c>
      <c r="AZ547" s="17">
        <v>0.38164908600735897</v>
      </c>
      <c r="BA547" s="17">
        <v>0.30179231032673098</v>
      </c>
      <c r="BB547" s="17"/>
      <c r="BC547" s="17">
        <v>0.21413605788770401</v>
      </c>
      <c r="BD547" s="17">
        <v>0.457437447907169</v>
      </c>
      <c r="BE547" s="17" t="s">
        <v>101</v>
      </c>
      <c r="BF547" s="17">
        <v>0.38368087642543902</v>
      </c>
      <c r="BG547" s="17">
        <v>0.37997384676963097</v>
      </c>
      <c r="BH547" s="17">
        <v>0.50655684284523605</v>
      </c>
      <c r="BI547" s="17">
        <v>0.38619352115468703</v>
      </c>
      <c r="BJ547" s="17"/>
      <c r="BK547" s="17">
        <v>0.34554603522868099</v>
      </c>
      <c r="BL547" s="17">
        <v>0.295257659303852</v>
      </c>
      <c r="BM547" s="17">
        <v>0.36001064285627798</v>
      </c>
      <c r="BN547" s="17">
        <v>0.356622413552939</v>
      </c>
      <c r="BO547" s="17">
        <v>0.44280589721433</v>
      </c>
      <c r="BP547" s="17">
        <v>0.35908812635845699</v>
      </c>
      <c r="BQ547" s="17">
        <v>0.38841449566694503</v>
      </c>
      <c r="BR547" s="17">
        <v>0.32738436865090298</v>
      </c>
      <c r="BS547" s="17"/>
      <c r="BT547" s="17">
        <v>0.46382265041999399</v>
      </c>
      <c r="BU547" s="17">
        <v>0.17354407185851001</v>
      </c>
      <c r="BV547" s="17">
        <v>0.381588118650589</v>
      </c>
      <c r="BW547" s="17"/>
      <c r="BX547" s="17">
        <v>0.44738119002113103</v>
      </c>
      <c r="BY547" s="17">
        <v>0.38158253300832701</v>
      </c>
      <c r="BZ547" s="17"/>
      <c r="CA547" s="17">
        <v>0.40189225683530799</v>
      </c>
      <c r="CB547" s="17">
        <v>0.41324555329398699</v>
      </c>
      <c r="CC547" s="17">
        <v>0.47255050051424202</v>
      </c>
      <c r="CD547" s="17">
        <v>0.43062651153241699</v>
      </c>
      <c r="CE547" s="17">
        <v>0.32785739872374298</v>
      </c>
    </row>
    <row r="548" spans="2:83" x14ac:dyDescent="0.35">
      <c r="B548" t="s">
        <v>294</v>
      </c>
      <c r="C548" s="17">
        <v>0.34191518660566</v>
      </c>
      <c r="D548" s="17">
        <v>0.34214155297383397</v>
      </c>
      <c r="E548" s="17">
        <v>0.342371961825227</v>
      </c>
      <c r="F548" s="17"/>
      <c r="G548" s="17">
        <v>9.3046460966009104E-2</v>
      </c>
      <c r="H548" s="17">
        <v>0.17181618061242299</v>
      </c>
      <c r="I548" s="17">
        <v>0.144083901857154</v>
      </c>
      <c r="J548" s="17">
        <v>0.32190790305120598</v>
      </c>
      <c r="K548" s="17">
        <v>0.54291213702746299</v>
      </c>
      <c r="L548" s="17">
        <v>0.68908190080885701</v>
      </c>
      <c r="M548" s="17"/>
      <c r="N548" s="17">
        <v>0.19720094275779801</v>
      </c>
      <c r="O548" s="17">
        <v>0.369329475723361</v>
      </c>
      <c r="P548" s="17">
        <v>0.407994257835047</v>
      </c>
      <c r="Q548" s="17">
        <v>0.37742935242498599</v>
      </c>
      <c r="R548" s="17">
        <v>0.368092188013392</v>
      </c>
      <c r="S548" s="17">
        <v>0.251864764006134</v>
      </c>
      <c r="T548" s="17">
        <v>0.39117283135859499</v>
      </c>
      <c r="U548" s="17">
        <v>0.34556378683466499</v>
      </c>
      <c r="V548" s="17">
        <v>0.38815006687051601</v>
      </c>
      <c r="W548" s="17">
        <v>0.34476571235054598</v>
      </c>
      <c r="X548" s="17">
        <v>0.44602782612908698</v>
      </c>
      <c r="Y548" s="17">
        <v>0.33680253908118601</v>
      </c>
      <c r="Z548" s="17"/>
      <c r="AA548" s="17">
        <v>0.31846370475658597</v>
      </c>
      <c r="AB548" s="17">
        <v>0.31970472485596702</v>
      </c>
      <c r="AC548" s="17">
        <v>0.31844760935477301</v>
      </c>
      <c r="AD548" s="17">
        <v>0.40771868705870001</v>
      </c>
      <c r="AE548" s="17"/>
      <c r="AF548" s="17">
        <v>0.17431520528657499</v>
      </c>
      <c r="AG548" s="17">
        <v>0.39654424932106103</v>
      </c>
      <c r="AH548" s="17">
        <v>0.30550268345993098</v>
      </c>
      <c r="AI548" s="17">
        <v>0.39668995052910799</v>
      </c>
      <c r="AJ548" s="17">
        <v>0.45780184588671802</v>
      </c>
      <c r="AK548" s="17">
        <v>0.37564264811236198</v>
      </c>
      <c r="AL548" s="17"/>
      <c r="AM548" s="17">
        <v>0.40432446375027198</v>
      </c>
      <c r="AN548" s="17">
        <v>0.267064153954714</v>
      </c>
      <c r="AO548" s="17">
        <v>0.35668340245073499</v>
      </c>
      <c r="AP548" s="17">
        <v>0.58247044791290103</v>
      </c>
      <c r="AQ548" s="17">
        <v>0.34543702592444198</v>
      </c>
      <c r="AR548" s="17"/>
      <c r="AS548" s="17">
        <v>0.420804959830958</v>
      </c>
      <c r="AT548" s="17">
        <v>0.26954127895464602</v>
      </c>
      <c r="AU548" s="17">
        <v>0.266871306722753</v>
      </c>
      <c r="AV548" s="17"/>
      <c r="AW548" s="17">
        <v>0.45878853567374001</v>
      </c>
      <c r="AX548" s="17">
        <v>0.31180849438304797</v>
      </c>
      <c r="AY548" s="17">
        <v>0.26761554715512098</v>
      </c>
      <c r="AZ548" s="17">
        <v>0.22834718931053299</v>
      </c>
      <c r="BA548" s="17">
        <v>0.29327883871252503</v>
      </c>
      <c r="BB548" s="17"/>
      <c r="BC548" s="17">
        <v>0.48946265266088002</v>
      </c>
      <c r="BD548" s="17">
        <v>0.24386051199116099</v>
      </c>
      <c r="BE548" s="17" t="s">
        <v>101</v>
      </c>
      <c r="BF548" s="17">
        <v>0.26289241054837698</v>
      </c>
      <c r="BG548" s="17">
        <v>0.31067454241437398</v>
      </c>
      <c r="BH548" s="17">
        <v>0.19393044520671199</v>
      </c>
      <c r="BI548" s="17">
        <v>0.20243268864706099</v>
      </c>
      <c r="BJ548" s="17"/>
      <c r="BK548" s="17">
        <v>0.29720022012326602</v>
      </c>
      <c r="BL548" s="17">
        <v>0.480743692687229</v>
      </c>
      <c r="BM548" s="17">
        <v>0.33783032459894602</v>
      </c>
      <c r="BN548" s="17">
        <v>0.36163219227646398</v>
      </c>
      <c r="BO548" s="17">
        <v>0.31429371591433702</v>
      </c>
      <c r="BP548" s="17">
        <v>0.26213947440077801</v>
      </c>
      <c r="BQ548" s="17">
        <v>0.26800223674830498</v>
      </c>
      <c r="BR548" s="17">
        <v>0.210610684005162</v>
      </c>
      <c r="BS548" s="17"/>
      <c r="BT548" s="17">
        <v>0.15709981896997899</v>
      </c>
      <c r="BU548" s="17">
        <v>0.61925566563289902</v>
      </c>
      <c r="BV548" s="17">
        <v>0.30173768399096601</v>
      </c>
      <c r="BW548" s="17"/>
      <c r="BX548" s="17">
        <v>0.17933499607629699</v>
      </c>
      <c r="BY548" s="17">
        <v>0.29878544366163301</v>
      </c>
      <c r="BZ548" s="17"/>
      <c r="CA548" s="17">
        <v>7.4759877710046205E-2</v>
      </c>
      <c r="CB548" s="17">
        <v>0.22036127669116001</v>
      </c>
      <c r="CC548" s="17">
        <v>0.23883131308616501</v>
      </c>
      <c r="CD548" s="17">
        <v>0.23888601535479601</v>
      </c>
      <c r="CE548" s="17">
        <v>0.31836367944196398</v>
      </c>
    </row>
    <row r="549" spans="2:83" x14ac:dyDescent="0.35">
      <c r="B549" t="s">
        <v>113</v>
      </c>
      <c r="C549" s="17">
        <v>0.13353409608979</v>
      </c>
      <c r="D549" s="17">
        <v>0.13159239296149799</v>
      </c>
      <c r="E549" s="17">
        <v>0.13577899604281399</v>
      </c>
      <c r="F549" s="17"/>
      <c r="G549" s="17">
        <v>8.8783149247243898E-2</v>
      </c>
      <c r="H549" s="17">
        <v>0.11331794553671801</v>
      </c>
      <c r="I549" s="17">
        <v>0.16514957066927</v>
      </c>
      <c r="J549" s="17">
        <v>0.16145927067756799</v>
      </c>
      <c r="K549" s="17">
        <v>0.157433024496788</v>
      </c>
      <c r="L549" s="17">
        <v>0.115682345760404</v>
      </c>
      <c r="M549" s="17"/>
      <c r="N549" s="17">
        <v>8.5265112627971998E-2</v>
      </c>
      <c r="O549" s="17">
        <v>0.112248118874035</v>
      </c>
      <c r="P549" s="17">
        <v>0.11554939346621899</v>
      </c>
      <c r="Q549" s="17">
        <v>0.12688050207686599</v>
      </c>
      <c r="R549" s="17">
        <v>0.16294718720652299</v>
      </c>
      <c r="S549" s="17">
        <v>0.13616910862210799</v>
      </c>
      <c r="T549" s="17">
        <v>0.114435152910073</v>
      </c>
      <c r="U549" s="17">
        <v>0.188521164638671</v>
      </c>
      <c r="V549" s="17">
        <v>0.14521673145257</v>
      </c>
      <c r="W549" s="17">
        <v>0.173460740711363</v>
      </c>
      <c r="X549" s="17">
        <v>0.143906960440223</v>
      </c>
      <c r="Y549" s="17">
        <v>0.24158290610365099</v>
      </c>
      <c r="Z549" s="17"/>
      <c r="AA549" s="17">
        <v>8.6254219279761804E-2</v>
      </c>
      <c r="AB549" s="17">
        <v>0.13519162415712199</v>
      </c>
      <c r="AC549" s="17">
        <v>0.13053452470441601</v>
      </c>
      <c r="AD549" s="17">
        <v>0.18459375221729499</v>
      </c>
      <c r="AE549" s="17"/>
      <c r="AF549" s="17">
        <v>0.101934830256524</v>
      </c>
      <c r="AG549" s="17">
        <v>0.13813021867835701</v>
      </c>
      <c r="AH549" s="17">
        <v>0.12249794014605001</v>
      </c>
      <c r="AI549" s="17">
        <v>0.14241025868128199</v>
      </c>
      <c r="AJ549" s="17">
        <v>0.16042815727432799</v>
      </c>
      <c r="AK549" s="17">
        <v>0.18668485382666999</v>
      </c>
      <c r="AL549" s="17"/>
      <c r="AM549" s="17">
        <v>0.116036666898023</v>
      </c>
      <c r="AN549" s="17">
        <v>0.112974299198471</v>
      </c>
      <c r="AO549" s="17">
        <v>0.130829050213945</v>
      </c>
      <c r="AP549" s="17">
        <v>8.0530452630639196E-2</v>
      </c>
      <c r="AQ549" s="17">
        <v>0.21623877581147299</v>
      </c>
      <c r="AR549" s="17"/>
      <c r="AS549" s="17">
        <v>9.4236149341327999E-2</v>
      </c>
      <c r="AT549" s="17">
        <v>0.119679390362946</v>
      </c>
      <c r="AU549" s="17">
        <v>0.132998126387459</v>
      </c>
      <c r="AV549" s="17"/>
      <c r="AW549" s="17">
        <v>0.184441765240415</v>
      </c>
      <c r="AX549" s="17">
        <v>0.14519227751740099</v>
      </c>
      <c r="AY549" s="17">
        <v>9.0068983359490706E-2</v>
      </c>
      <c r="AZ549" s="17">
        <v>9.2042043399042706E-2</v>
      </c>
      <c r="BA549" s="17">
        <v>5.61909442722964E-2</v>
      </c>
      <c r="BB549" s="17"/>
      <c r="BC549" s="17">
        <v>0.120873003547464</v>
      </c>
      <c r="BD549" s="17">
        <v>0.12991297765507101</v>
      </c>
      <c r="BE549" s="17" t="s">
        <v>101</v>
      </c>
      <c r="BF549" s="17">
        <v>0.17495671103188201</v>
      </c>
      <c r="BG549" s="17">
        <v>0.14414445179017499</v>
      </c>
      <c r="BH549" s="17">
        <v>0.12791587297174101</v>
      </c>
      <c r="BI549" s="17">
        <v>0.21355451771463399</v>
      </c>
      <c r="BJ549" s="17"/>
      <c r="BK549" s="17">
        <v>0.219143486688017</v>
      </c>
      <c r="BL549" s="17">
        <v>0.105017119227778</v>
      </c>
      <c r="BM549" s="17">
        <v>0.150766727455067</v>
      </c>
      <c r="BN549" s="17">
        <v>0.104600334547964</v>
      </c>
      <c r="BO549" s="17">
        <v>9.3817234941696095E-2</v>
      </c>
      <c r="BP549" s="17">
        <v>0.14969806597162499</v>
      </c>
      <c r="BQ549" s="17">
        <v>8.3406697684881306E-2</v>
      </c>
      <c r="BR549" s="17">
        <v>0.124603131911989</v>
      </c>
      <c r="BS549" s="17"/>
      <c r="BT549" s="17">
        <v>0.133593973414593</v>
      </c>
      <c r="BU549" s="17">
        <v>0.12815227496347201</v>
      </c>
      <c r="BV549" s="17">
        <v>0.13808409597590901</v>
      </c>
      <c r="BW549" s="17"/>
      <c r="BX549" s="17">
        <v>9.5567120848210604E-2</v>
      </c>
      <c r="BY549" s="17">
        <v>0.151043112292712</v>
      </c>
      <c r="BZ549" s="17"/>
      <c r="CA549" s="17">
        <v>7.3800451239776202E-2</v>
      </c>
      <c r="CB549" s="17">
        <v>7.2288283449021204E-2</v>
      </c>
      <c r="CC549" s="17">
        <v>0.14176076489541001</v>
      </c>
      <c r="CD549" s="17">
        <v>0.10828987887266101</v>
      </c>
      <c r="CE549" s="17">
        <v>0.173999161535488</v>
      </c>
    </row>
    <row r="550" spans="2:83" x14ac:dyDescent="0.35">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c r="CB550" s="17"/>
      <c r="CC550" s="17"/>
      <c r="CD550" s="17"/>
      <c r="CE550" s="17"/>
    </row>
    <row r="551" spans="2:83" x14ac:dyDescent="0.35">
      <c r="B551" s="6" t="s">
        <v>301</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c r="BZ551" s="17"/>
      <c r="CA551" s="17"/>
      <c r="CB551" s="17"/>
      <c r="CC551" s="17"/>
      <c r="CD551" s="17"/>
      <c r="CE551" s="17"/>
    </row>
    <row r="552" spans="2:83" x14ac:dyDescent="0.35">
      <c r="B552" s="24" t="s">
        <v>103</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c r="BV552" s="17"/>
      <c r="BW552" s="17"/>
      <c r="BX552" s="17"/>
      <c r="BY552" s="17"/>
      <c r="BZ552" s="17"/>
      <c r="CA552" s="17"/>
      <c r="CB552" s="17"/>
      <c r="CC552" s="17"/>
      <c r="CD552" s="17"/>
      <c r="CE552" s="17"/>
    </row>
    <row r="553" spans="2:83" x14ac:dyDescent="0.35">
      <c r="B553" t="s">
        <v>298</v>
      </c>
      <c r="C553" s="17">
        <v>0.17277676492081501</v>
      </c>
      <c r="D553" s="17">
        <v>0.16256268093068299</v>
      </c>
      <c r="E553" s="17">
        <v>0.181150393663256</v>
      </c>
      <c r="F553" s="17"/>
      <c r="G553" s="17">
        <v>0.36614744642507002</v>
      </c>
      <c r="H553" s="17">
        <v>0.21552395470225699</v>
      </c>
      <c r="I553" s="17">
        <v>0.15317724053864601</v>
      </c>
      <c r="J553" s="17">
        <v>0.13491557556746001</v>
      </c>
      <c r="K553" s="17">
        <v>9.4674295692480107E-2</v>
      </c>
      <c r="L553" s="17">
        <v>0.10765006556902899</v>
      </c>
      <c r="M553" s="17"/>
      <c r="N553" s="17">
        <v>0.19707047019314899</v>
      </c>
      <c r="O553" s="17">
        <v>0.14333573910491501</v>
      </c>
      <c r="P553" s="17">
        <v>0.17574445991426599</v>
      </c>
      <c r="Q553" s="17">
        <v>0.18407950100993301</v>
      </c>
      <c r="R553" s="17">
        <v>0.15134227822819499</v>
      </c>
      <c r="S553" s="17">
        <v>0.17870461869044399</v>
      </c>
      <c r="T553" s="17">
        <v>0.156235219652611</v>
      </c>
      <c r="U553" s="17">
        <v>9.6053390309975895E-2</v>
      </c>
      <c r="V553" s="17">
        <v>0.22959942213687801</v>
      </c>
      <c r="W553" s="17">
        <v>0.132294867516628</v>
      </c>
      <c r="X553" s="17">
        <v>0.18166187639551101</v>
      </c>
      <c r="Y553" s="17">
        <v>0.22214101887736501</v>
      </c>
      <c r="Z553" s="17"/>
      <c r="AA553" s="17">
        <v>0.185258959656769</v>
      </c>
      <c r="AB553" s="17">
        <v>0.18815720839365499</v>
      </c>
      <c r="AC553" s="17">
        <v>0.17175439873369999</v>
      </c>
      <c r="AD553" s="17">
        <v>0.14340129020456899</v>
      </c>
      <c r="AE553" s="17"/>
      <c r="AF553" s="17">
        <v>0.210577913356917</v>
      </c>
      <c r="AG553" s="17">
        <v>0.174398412053336</v>
      </c>
      <c r="AH553" s="17">
        <v>0.198002064844682</v>
      </c>
      <c r="AI553" s="17">
        <v>0.13277026707467299</v>
      </c>
      <c r="AJ553" s="17">
        <v>0.14092963721732801</v>
      </c>
      <c r="AK553" s="17">
        <v>0.15859716858030301</v>
      </c>
      <c r="AL553" s="17"/>
      <c r="AM553" s="17">
        <v>0.103226983252195</v>
      </c>
      <c r="AN553" s="17">
        <v>0.24128060406542301</v>
      </c>
      <c r="AO553" s="17">
        <v>0.19538018996217399</v>
      </c>
      <c r="AP553" s="17">
        <v>6.7972897949338904E-2</v>
      </c>
      <c r="AQ553" s="17">
        <v>0.15790499608177799</v>
      </c>
      <c r="AR553" s="17"/>
      <c r="AS553" s="17">
        <v>0.121589111265199</v>
      </c>
      <c r="AT553" s="17">
        <v>0.22751455790958899</v>
      </c>
      <c r="AU553" s="17">
        <v>0.177186778763189</v>
      </c>
      <c r="AV553" s="17"/>
      <c r="AW553" s="17">
        <v>0.141854270788872</v>
      </c>
      <c r="AX553" s="17">
        <v>0.17247853792045501</v>
      </c>
      <c r="AY553" s="17">
        <v>0.19035221913161501</v>
      </c>
      <c r="AZ553" s="17">
        <v>0.252040705276458</v>
      </c>
      <c r="BA553" s="17">
        <v>8.6568023975130207E-2</v>
      </c>
      <c r="BB553" s="17"/>
      <c r="BC553" s="17">
        <v>0.108539281892407</v>
      </c>
      <c r="BD553" s="17">
        <v>0.20742479545748799</v>
      </c>
      <c r="BE553" s="17" t="s">
        <v>101</v>
      </c>
      <c r="BF553" s="17">
        <v>0.16541094109650401</v>
      </c>
      <c r="BG553" s="17">
        <v>0.22512544397478701</v>
      </c>
      <c r="BH553" s="17">
        <v>0.23693419946378899</v>
      </c>
      <c r="BI553" s="17">
        <v>0.31268233081644797</v>
      </c>
      <c r="BJ553" s="17"/>
      <c r="BK553" s="17">
        <v>0.208155405088223</v>
      </c>
      <c r="BL553" s="17">
        <v>0.148493705574235</v>
      </c>
      <c r="BM553" s="17">
        <v>0.18142222742945999</v>
      </c>
      <c r="BN553" s="17">
        <v>0.156597463972316</v>
      </c>
      <c r="BO553" s="17">
        <v>0.192391734649456</v>
      </c>
      <c r="BP553" s="17">
        <v>0.16500565570978901</v>
      </c>
      <c r="BQ553" s="17">
        <v>0.203448514894018</v>
      </c>
      <c r="BR553" s="17">
        <v>0.16324721643076301</v>
      </c>
      <c r="BS553" s="17"/>
      <c r="BT553" s="17">
        <v>0.17805727366784199</v>
      </c>
      <c r="BU553" s="17">
        <v>0.130110053486762</v>
      </c>
      <c r="BV553" s="17">
        <v>0.19780592077682199</v>
      </c>
      <c r="BW553" s="17"/>
      <c r="BX553" s="17">
        <v>0.23601559853329199</v>
      </c>
      <c r="BY553" s="17">
        <v>0.153201405425169</v>
      </c>
      <c r="BZ553" s="17"/>
      <c r="CA553" s="17">
        <v>0.119113935336652</v>
      </c>
      <c r="CB553" s="17">
        <v>0.174139462075284</v>
      </c>
      <c r="CC553" s="17">
        <v>0.20264981757041201</v>
      </c>
      <c r="CD553" s="17">
        <v>0.19925455983306001</v>
      </c>
      <c r="CE553" s="17">
        <v>0.15877639923853701</v>
      </c>
    </row>
    <row r="554" spans="2:83" x14ac:dyDescent="0.35">
      <c r="B554" t="s">
        <v>299</v>
      </c>
      <c r="C554" s="17">
        <v>0.50169690320510996</v>
      </c>
      <c r="D554" s="17">
        <v>0.50899809899875703</v>
      </c>
      <c r="E554" s="17">
        <v>0.49646822848430699</v>
      </c>
      <c r="F554" s="17"/>
      <c r="G554" s="17">
        <v>0.378638521974828</v>
      </c>
      <c r="H554" s="17">
        <v>0.48754091199661698</v>
      </c>
      <c r="I554" s="17">
        <v>0.52538127016796798</v>
      </c>
      <c r="J554" s="17">
        <v>0.56129630946866105</v>
      </c>
      <c r="K554" s="17">
        <v>0.552196717654729</v>
      </c>
      <c r="L554" s="17">
        <v>0.494150289066971</v>
      </c>
      <c r="M554" s="17"/>
      <c r="N554" s="17">
        <v>0.56157017474406601</v>
      </c>
      <c r="O554" s="17">
        <v>0.53511978367939805</v>
      </c>
      <c r="P554" s="17">
        <v>0.50211160361080398</v>
      </c>
      <c r="Q554" s="17">
        <v>0.44148370715864799</v>
      </c>
      <c r="R554" s="17">
        <v>0.43376850750878099</v>
      </c>
      <c r="S554" s="17">
        <v>0.463263325995869</v>
      </c>
      <c r="T554" s="17">
        <v>0.46268284643457103</v>
      </c>
      <c r="U554" s="17">
        <v>0.60945189478706796</v>
      </c>
      <c r="V554" s="17">
        <v>0.492692188371469</v>
      </c>
      <c r="W554" s="17">
        <v>0.54788216904567899</v>
      </c>
      <c r="X554" s="17">
        <v>0.42437128429034199</v>
      </c>
      <c r="Y554" s="17">
        <v>0.51548824801416304</v>
      </c>
      <c r="Z554" s="17"/>
      <c r="AA554" s="17">
        <v>0.55234083778310095</v>
      </c>
      <c r="AB554" s="17">
        <v>0.48351315580036303</v>
      </c>
      <c r="AC554" s="17">
        <v>0.50311154433342598</v>
      </c>
      <c r="AD554" s="17">
        <v>0.46867781921728402</v>
      </c>
      <c r="AE554" s="17"/>
      <c r="AF554" s="17">
        <v>0.50951727396008994</v>
      </c>
      <c r="AG554" s="17">
        <v>0.50394921725791297</v>
      </c>
      <c r="AH554" s="17">
        <v>0.480759990111706</v>
      </c>
      <c r="AI554" s="17">
        <v>0.546015071672736</v>
      </c>
      <c r="AJ554" s="17">
        <v>0.46333585376888198</v>
      </c>
      <c r="AK554" s="17">
        <v>0.43346729944006501</v>
      </c>
      <c r="AL554" s="17"/>
      <c r="AM554" s="17">
        <v>0.57835818899358005</v>
      </c>
      <c r="AN554" s="17">
        <v>0.451230354752713</v>
      </c>
      <c r="AO554" s="17">
        <v>0.49386079312664299</v>
      </c>
      <c r="AP554" s="17">
        <v>0.55681938437383505</v>
      </c>
      <c r="AQ554" s="17">
        <v>0.42563722438011198</v>
      </c>
      <c r="AR554" s="17"/>
      <c r="AS554" s="17">
        <v>0.610208758712529</v>
      </c>
      <c r="AT554" s="17">
        <v>0.467898121974334</v>
      </c>
      <c r="AU554" s="17">
        <v>0.49353116466771402</v>
      </c>
      <c r="AV554" s="17"/>
      <c r="AW554" s="17">
        <v>0.46325104825407398</v>
      </c>
      <c r="AX554" s="17">
        <v>0.52566815161234304</v>
      </c>
      <c r="AY554" s="17">
        <v>0.53186297936103299</v>
      </c>
      <c r="AZ554" s="17">
        <v>0.48050862359143898</v>
      </c>
      <c r="BA554" s="17">
        <v>0.68354424425004001</v>
      </c>
      <c r="BB554" s="17"/>
      <c r="BC554" s="17">
        <v>0.55427374155956199</v>
      </c>
      <c r="BD554" s="17">
        <v>0.500308678681323</v>
      </c>
      <c r="BE554" s="17" t="s">
        <v>101</v>
      </c>
      <c r="BF554" s="17">
        <v>0.41269473250371003</v>
      </c>
      <c r="BG554" s="17">
        <v>0.45426815081838101</v>
      </c>
      <c r="BH554" s="17">
        <v>0.47863911714290303</v>
      </c>
      <c r="BI554" s="17">
        <v>0.301863600558889</v>
      </c>
      <c r="BJ554" s="17"/>
      <c r="BK554" s="17">
        <v>0.431686531934589</v>
      </c>
      <c r="BL554" s="17">
        <v>0.433755620719464</v>
      </c>
      <c r="BM554" s="17">
        <v>0.458599726719288</v>
      </c>
      <c r="BN554" s="17">
        <v>0.54464452690142995</v>
      </c>
      <c r="BO554" s="17">
        <v>0.49165816078369001</v>
      </c>
      <c r="BP554" s="17">
        <v>0.60349239476963901</v>
      </c>
      <c r="BQ554" s="17">
        <v>0.65291449119418798</v>
      </c>
      <c r="BR554" s="17">
        <v>0.57348861815949104</v>
      </c>
      <c r="BS554" s="17"/>
      <c r="BT554" s="17">
        <v>0.559741718954756</v>
      </c>
      <c r="BU554" s="17">
        <v>0.48058300922609798</v>
      </c>
      <c r="BV554" s="17">
        <v>0.47216568441839002</v>
      </c>
      <c r="BW554" s="17"/>
      <c r="BX554" s="17">
        <v>0.50356260498560501</v>
      </c>
      <c r="BY554" s="17">
        <v>0.52914379444183002</v>
      </c>
      <c r="BZ554" s="17"/>
      <c r="CA554" s="17">
        <v>0.73660590898396106</v>
      </c>
      <c r="CB554" s="17">
        <v>0.56552579066273601</v>
      </c>
      <c r="CC554" s="17">
        <v>0.484468188839215</v>
      </c>
      <c r="CD554" s="17">
        <v>0.53184955530396105</v>
      </c>
      <c r="CE554" s="17">
        <v>0.49841493331844799</v>
      </c>
    </row>
    <row r="555" spans="2:83" x14ac:dyDescent="0.35">
      <c r="B555" t="s">
        <v>300</v>
      </c>
      <c r="C555" s="17">
        <v>0.11587430196887399</v>
      </c>
      <c r="D555" s="17">
        <v>0.131995047655732</v>
      </c>
      <c r="E555" s="17">
        <v>0.101175046259464</v>
      </c>
      <c r="F555" s="17"/>
      <c r="G555" s="17">
        <v>0.12915769856508699</v>
      </c>
      <c r="H555" s="17">
        <v>0.123787760874493</v>
      </c>
      <c r="I555" s="17">
        <v>9.0972253192446895E-2</v>
      </c>
      <c r="J555" s="17">
        <v>0.105988115421888</v>
      </c>
      <c r="K555" s="17">
        <v>0.10768763451457899</v>
      </c>
      <c r="L555" s="17">
        <v>0.134221101960631</v>
      </c>
      <c r="M555" s="17"/>
      <c r="N555" s="17">
        <v>0.130310207253102</v>
      </c>
      <c r="O555" s="17">
        <v>0.106291429902896</v>
      </c>
      <c r="P555" s="17">
        <v>7.38283171483783E-2</v>
      </c>
      <c r="Q555" s="17">
        <v>0.137245765964846</v>
      </c>
      <c r="R555" s="17">
        <v>0.14866923487969999</v>
      </c>
      <c r="S555" s="17">
        <v>0.112200031853737</v>
      </c>
      <c r="T555" s="17">
        <v>0.12466317426291</v>
      </c>
      <c r="U555" s="17">
        <v>0.11498346563652601</v>
      </c>
      <c r="V555" s="17">
        <v>0.12719683854812799</v>
      </c>
      <c r="W555" s="17">
        <v>8.8191587657504497E-2</v>
      </c>
      <c r="X555" s="17">
        <v>0.13093924691088499</v>
      </c>
      <c r="Y555" s="17">
        <v>6.6282580036213304E-2</v>
      </c>
      <c r="Z555" s="17"/>
      <c r="AA555" s="17">
        <v>0.13775804518083101</v>
      </c>
      <c r="AB555" s="17">
        <v>9.3730401627572096E-2</v>
      </c>
      <c r="AC555" s="17">
        <v>0.12744946750413599</v>
      </c>
      <c r="AD555" s="17">
        <v>0.106004583240921</v>
      </c>
      <c r="AE555" s="17"/>
      <c r="AF555" s="17">
        <v>0.13123665254109901</v>
      </c>
      <c r="AG555" s="17">
        <v>0.111214243793562</v>
      </c>
      <c r="AH555" s="17">
        <v>0.12388904921173</v>
      </c>
      <c r="AI555" s="17">
        <v>8.1211923410201795E-2</v>
      </c>
      <c r="AJ555" s="17">
        <v>0.13088447596654701</v>
      </c>
      <c r="AK555" s="17">
        <v>0.15121540917186799</v>
      </c>
      <c r="AL555" s="17"/>
      <c r="AM555" s="17">
        <v>0.130613530120952</v>
      </c>
      <c r="AN555" s="17">
        <v>0.119497104263317</v>
      </c>
      <c r="AO555" s="17">
        <v>0.127353950614326</v>
      </c>
      <c r="AP555" s="17">
        <v>9.6780276910544999E-2</v>
      </c>
      <c r="AQ555" s="17">
        <v>8.6221125015811098E-2</v>
      </c>
      <c r="AR555" s="17"/>
      <c r="AS555" s="17">
        <v>0.100166322115036</v>
      </c>
      <c r="AT555" s="17">
        <v>0.119983251205975</v>
      </c>
      <c r="AU555" s="17">
        <v>0.15372496720845899</v>
      </c>
      <c r="AV555" s="17"/>
      <c r="AW555" s="17">
        <v>0.117289314072865</v>
      </c>
      <c r="AX555" s="17">
        <v>0.101067232094204</v>
      </c>
      <c r="AY555" s="17">
        <v>0.113340738778551</v>
      </c>
      <c r="AZ555" s="17">
        <v>0.131546198609055</v>
      </c>
      <c r="BA555" s="17">
        <v>0.118085181996974</v>
      </c>
      <c r="BB555" s="17"/>
      <c r="BC555" s="17">
        <v>0.12346569995692</v>
      </c>
      <c r="BD555" s="17">
        <v>0.11284881769590099</v>
      </c>
      <c r="BE555" s="17" t="s">
        <v>101</v>
      </c>
      <c r="BF555" s="17">
        <v>0.17311542688207501</v>
      </c>
      <c r="BG555" s="17">
        <v>6.82449726344595E-2</v>
      </c>
      <c r="BH555" s="17">
        <v>8.5750532564971393E-2</v>
      </c>
      <c r="BI555" s="17">
        <v>0.143002195458239</v>
      </c>
      <c r="BJ555" s="17"/>
      <c r="BK555" s="17">
        <v>8.5585567413761596E-2</v>
      </c>
      <c r="BL555" s="17">
        <v>0.15425917356067301</v>
      </c>
      <c r="BM555" s="17">
        <v>0.12232034452257699</v>
      </c>
      <c r="BN555" s="17">
        <v>9.9495315439554796E-2</v>
      </c>
      <c r="BO555" s="17">
        <v>0.13935069490268201</v>
      </c>
      <c r="BP555" s="17">
        <v>0.10762634612017399</v>
      </c>
      <c r="BQ555" s="17">
        <v>7.8856406387302402E-2</v>
      </c>
      <c r="BR555" s="17">
        <v>0.110882618392338</v>
      </c>
      <c r="BS555" s="17"/>
      <c r="BT555" s="17">
        <v>0.11209549382862299</v>
      </c>
      <c r="BU555" s="17">
        <v>0.13338749630289301</v>
      </c>
      <c r="BV555" s="17">
        <v>0.104013671145978</v>
      </c>
      <c r="BW555" s="17"/>
      <c r="BX555" s="17">
        <v>0.13378425420612999</v>
      </c>
      <c r="BY555" s="17">
        <v>9.9987446855943296E-2</v>
      </c>
      <c r="BZ555" s="17"/>
      <c r="CA555" s="17">
        <v>0.12377165846237</v>
      </c>
      <c r="CB555" s="17">
        <v>0.139045154564262</v>
      </c>
      <c r="CC555" s="17">
        <v>9.8283694851528797E-2</v>
      </c>
      <c r="CD555" s="17">
        <v>0.119520414504717</v>
      </c>
      <c r="CE555" s="17">
        <v>0.122020147325529</v>
      </c>
    </row>
    <row r="556" spans="2:83" x14ac:dyDescent="0.35">
      <c r="B556" t="s">
        <v>113</v>
      </c>
      <c r="C556" s="17">
        <v>0.20965202990520199</v>
      </c>
      <c r="D556" s="17">
        <v>0.19644417241482701</v>
      </c>
      <c r="E556" s="17">
        <v>0.22120633159297301</v>
      </c>
      <c r="F556" s="17"/>
      <c r="G556" s="17">
        <v>0.12605633303501501</v>
      </c>
      <c r="H556" s="17">
        <v>0.173147372426632</v>
      </c>
      <c r="I556" s="17">
        <v>0.230469236100939</v>
      </c>
      <c r="J556" s="17">
        <v>0.19779999954199101</v>
      </c>
      <c r="K556" s="17">
        <v>0.245441352138212</v>
      </c>
      <c r="L556" s="17">
        <v>0.26397854340336901</v>
      </c>
      <c r="M556" s="17"/>
      <c r="N556" s="17">
        <v>0.111049147809683</v>
      </c>
      <c r="O556" s="17">
        <v>0.21525304731279099</v>
      </c>
      <c r="P556" s="17">
        <v>0.248315619326552</v>
      </c>
      <c r="Q556" s="17">
        <v>0.23719102586657301</v>
      </c>
      <c r="R556" s="17">
        <v>0.26621997938332398</v>
      </c>
      <c r="S556" s="17">
        <v>0.24583202345995001</v>
      </c>
      <c r="T556" s="17">
        <v>0.25641875964990801</v>
      </c>
      <c r="U556" s="17">
        <v>0.17951124926643</v>
      </c>
      <c r="V556" s="17">
        <v>0.150511550943524</v>
      </c>
      <c r="W556" s="17">
        <v>0.231631375780189</v>
      </c>
      <c r="X556" s="17">
        <v>0.26302759240326101</v>
      </c>
      <c r="Y556" s="17">
        <v>0.19608815307225799</v>
      </c>
      <c r="Z556" s="17"/>
      <c r="AA556" s="17">
        <v>0.124642157379299</v>
      </c>
      <c r="AB556" s="17">
        <v>0.23459923417841</v>
      </c>
      <c r="AC556" s="17">
        <v>0.19768458942873801</v>
      </c>
      <c r="AD556" s="17">
        <v>0.281916307337226</v>
      </c>
      <c r="AE556" s="17"/>
      <c r="AF556" s="17">
        <v>0.14866816014189399</v>
      </c>
      <c r="AG556" s="17">
        <v>0.21043812689518901</v>
      </c>
      <c r="AH556" s="17">
        <v>0.197348895831882</v>
      </c>
      <c r="AI556" s="17">
        <v>0.24000273784238901</v>
      </c>
      <c r="AJ556" s="17">
        <v>0.26485003304724303</v>
      </c>
      <c r="AK556" s="17">
        <v>0.25672012280776402</v>
      </c>
      <c r="AL556" s="17"/>
      <c r="AM556" s="17">
        <v>0.187801297633273</v>
      </c>
      <c r="AN556" s="17">
        <v>0.18799193691854699</v>
      </c>
      <c r="AO556" s="17">
        <v>0.18340506629685599</v>
      </c>
      <c r="AP556" s="17">
        <v>0.27842744076628101</v>
      </c>
      <c r="AQ556" s="17">
        <v>0.330236654522299</v>
      </c>
      <c r="AR556" s="17"/>
      <c r="AS556" s="17">
        <v>0.16803580790723599</v>
      </c>
      <c r="AT556" s="17">
        <v>0.184604068910101</v>
      </c>
      <c r="AU556" s="17">
        <v>0.17555708936063799</v>
      </c>
      <c r="AV556" s="17"/>
      <c r="AW556" s="17">
        <v>0.27760536688419002</v>
      </c>
      <c r="AX556" s="17">
        <v>0.200786078372999</v>
      </c>
      <c r="AY556" s="17">
        <v>0.16444406272880199</v>
      </c>
      <c r="AZ556" s="17">
        <v>0.13590447252304799</v>
      </c>
      <c r="BA556" s="17">
        <v>0.111802549777856</v>
      </c>
      <c r="BB556" s="17"/>
      <c r="BC556" s="17">
        <v>0.21372127659111101</v>
      </c>
      <c r="BD556" s="17">
        <v>0.17941770816528799</v>
      </c>
      <c r="BE556" s="17" t="s">
        <v>101</v>
      </c>
      <c r="BF556" s="17">
        <v>0.24877889951771201</v>
      </c>
      <c r="BG556" s="17">
        <v>0.25236143257237298</v>
      </c>
      <c r="BH556" s="17">
        <v>0.19867615082833701</v>
      </c>
      <c r="BI556" s="17">
        <v>0.242451873166423</v>
      </c>
      <c r="BJ556" s="17"/>
      <c r="BK556" s="17">
        <v>0.274572495563426</v>
      </c>
      <c r="BL556" s="17">
        <v>0.263491500145628</v>
      </c>
      <c r="BM556" s="17">
        <v>0.237657701328676</v>
      </c>
      <c r="BN556" s="17">
        <v>0.19926269368669999</v>
      </c>
      <c r="BO556" s="17">
        <v>0.17659940966417201</v>
      </c>
      <c r="BP556" s="17">
        <v>0.12387560340039799</v>
      </c>
      <c r="BQ556" s="17">
        <v>6.4780587524491395E-2</v>
      </c>
      <c r="BR556" s="17">
        <v>0.152381547017407</v>
      </c>
      <c r="BS556" s="17"/>
      <c r="BT556" s="17">
        <v>0.15010551354877899</v>
      </c>
      <c r="BU556" s="17">
        <v>0.25591944098424702</v>
      </c>
      <c r="BV556" s="17">
        <v>0.22601472365881001</v>
      </c>
      <c r="BW556" s="17"/>
      <c r="BX556" s="17">
        <v>0.12663754227497301</v>
      </c>
      <c r="BY556" s="17">
        <v>0.217667353277058</v>
      </c>
      <c r="BZ556" s="17"/>
      <c r="CA556" s="17">
        <v>2.0508497217016499E-2</v>
      </c>
      <c r="CB556" s="17">
        <v>0.121289592697718</v>
      </c>
      <c r="CC556" s="17">
        <v>0.21459829873884401</v>
      </c>
      <c r="CD556" s="17">
        <v>0.14937547035826201</v>
      </c>
      <c r="CE556" s="17">
        <v>0.22078852011748601</v>
      </c>
    </row>
    <row r="557" spans="2:83" x14ac:dyDescent="0.35">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c r="BV557" s="17"/>
      <c r="BW557" s="17"/>
      <c r="BX557" s="17"/>
      <c r="BY557" s="17"/>
      <c r="BZ557" s="17"/>
      <c r="CA557" s="17"/>
      <c r="CB557" s="17"/>
      <c r="CC557" s="17"/>
      <c r="CD557" s="17"/>
      <c r="CE557" s="17"/>
    </row>
    <row r="558" spans="2:83" x14ac:dyDescent="0.35">
      <c r="B558" s="6" t="s">
        <v>305</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c r="CB558" s="17"/>
      <c r="CC558" s="17"/>
      <c r="CD558" s="17"/>
      <c r="CE558" s="17"/>
    </row>
    <row r="559" spans="2:83" x14ac:dyDescent="0.35">
      <c r="B559" s="24" t="s">
        <v>103</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c r="BZ559" s="17"/>
      <c r="CA559" s="17"/>
      <c r="CB559" s="17"/>
      <c r="CC559" s="17"/>
      <c r="CD559" s="17"/>
      <c r="CE559" s="17"/>
    </row>
    <row r="560" spans="2:83" x14ac:dyDescent="0.35">
      <c r="B560" t="s">
        <v>302</v>
      </c>
      <c r="C560" s="17">
        <v>0.35970600248108098</v>
      </c>
      <c r="D560" s="17">
        <v>0.40549191964617998</v>
      </c>
      <c r="E560" s="17">
        <v>0.31559403392650798</v>
      </c>
      <c r="F560" s="17"/>
      <c r="G560" s="17">
        <v>0.44075194045097499</v>
      </c>
      <c r="H560" s="17">
        <v>0.425081942966341</v>
      </c>
      <c r="I560" s="17">
        <v>0.31806647641313002</v>
      </c>
      <c r="J560" s="17">
        <v>0.263007383804711</v>
      </c>
      <c r="K560" s="17">
        <v>0.28082674825206499</v>
      </c>
      <c r="L560" s="17">
        <v>0.41696581594768301</v>
      </c>
      <c r="M560" s="17"/>
      <c r="N560" s="17">
        <v>0.45516137318805999</v>
      </c>
      <c r="O560" s="17">
        <v>0.32214888063170999</v>
      </c>
      <c r="P560" s="17">
        <v>0.34468242282107903</v>
      </c>
      <c r="Q560" s="17">
        <v>0.29971410666894499</v>
      </c>
      <c r="R560" s="17">
        <v>0.347549756929391</v>
      </c>
      <c r="S560" s="17">
        <v>0.35137141660999599</v>
      </c>
      <c r="T560" s="17">
        <v>0.350355786083271</v>
      </c>
      <c r="U560" s="17">
        <v>0.36384149905511498</v>
      </c>
      <c r="V560" s="17">
        <v>0.40355037344609201</v>
      </c>
      <c r="W560" s="17">
        <v>0.34807498974836698</v>
      </c>
      <c r="X560" s="17">
        <v>0.308954056130055</v>
      </c>
      <c r="Y560" s="17">
        <v>0.32869257234226901</v>
      </c>
      <c r="Z560" s="17"/>
      <c r="AA560" s="17">
        <v>0.38596415639496601</v>
      </c>
      <c r="AB560" s="17">
        <v>0.327238136921222</v>
      </c>
      <c r="AC560" s="17">
        <v>0.37466470611892499</v>
      </c>
      <c r="AD560" s="17">
        <v>0.35481234392115901</v>
      </c>
      <c r="AE560" s="17"/>
      <c r="AF560" s="17">
        <v>0.433683108755263</v>
      </c>
      <c r="AG560" s="17">
        <v>0.34812886426350997</v>
      </c>
      <c r="AH560" s="17">
        <v>0.342245244385318</v>
      </c>
      <c r="AI560" s="17">
        <v>0.33648093140993401</v>
      </c>
      <c r="AJ560" s="17">
        <v>0.30041283399720398</v>
      </c>
      <c r="AK560" s="17">
        <v>0.38688210915934801</v>
      </c>
      <c r="AL560" s="17"/>
      <c r="AM560" s="17">
        <v>0.34645725984429099</v>
      </c>
      <c r="AN560" s="17">
        <v>0.40235351714543099</v>
      </c>
      <c r="AO560" s="17">
        <v>0.32732870534645497</v>
      </c>
      <c r="AP560" s="17">
        <v>0.346132221975822</v>
      </c>
      <c r="AQ560" s="17">
        <v>0.33994313829737699</v>
      </c>
      <c r="AR560" s="17"/>
      <c r="AS560" s="17">
        <v>0.37956774971726798</v>
      </c>
      <c r="AT560" s="17">
        <v>0.40859922009701</v>
      </c>
      <c r="AU560" s="17">
        <v>0.339444359954578</v>
      </c>
      <c r="AV560" s="17"/>
      <c r="AW560" s="17">
        <v>0.348946416085893</v>
      </c>
      <c r="AX560" s="17">
        <v>0.34504371564979702</v>
      </c>
      <c r="AY560" s="17">
        <v>0.35168226047633799</v>
      </c>
      <c r="AZ560" s="17">
        <v>0.41400823114985003</v>
      </c>
      <c r="BA560" s="17">
        <v>0.489038309588544</v>
      </c>
      <c r="BB560" s="17"/>
      <c r="BC560" s="17">
        <v>0.39279283909298501</v>
      </c>
      <c r="BD560" s="17">
        <v>0.33642350859604703</v>
      </c>
      <c r="BE560" s="17" t="s">
        <v>101</v>
      </c>
      <c r="BF560" s="17">
        <v>0.40269847436658801</v>
      </c>
      <c r="BG560" s="17">
        <v>0.30965319622912701</v>
      </c>
      <c r="BH560" s="17">
        <v>0.30256350944023402</v>
      </c>
      <c r="BI560" s="17">
        <v>0.43222191040243502</v>
      </c>
      <c r="BJ560" s="17"/>
      <c r="BK560" s="17">
        <v>0.30254280369308301</v>
      </c>
      <c r="BL560" s="17">
        <v>0.34162697653641999</v>
      </c>
      <c r="BM560" s="17">
        <v>0.35303402348916102</v>
      </c>
      <c r="BN560" s="17">
        <v>0.37619353779432502</v>
      </c>
      <c r="BO560" s="17">
        <v>0.30146261410116898</v>
      </c>
      <c r="BP560" s="17">
        <v>0.38725632982935598</v>
      </c>
      <c r="BQ560" s="17">
        <v>0.46806507969674299</v>
      </c>
      <c r="BR560" s="17">
        <v>0.46597813930103898</v>
      </c>
      <c r="BS560" s="17"/>
      <c r="BT560" s="17">
        <v>0.373005336460976</v>
      </c>
      <c r="BU560" s="17">
        <v>0.38798500384711199</v>
      </c>
      <c r="BV560" s="17">
        <v>0.33065295855233101</v>
      </c>
      <c r="BW560" s="17"/>
      <c r="BX560" s="17">
        <v>0.40166226142283701</v>
      </c>
      <c r="BY560" s="17">
        <v>0.33869447898466898</v>
      </c>
      <c r="BZ560" s="17"/>
      <c r="CA560" s="17">
        <v>0.57950989468178904</v>
      </c>
      <c r="CB560" s="17">
        <v>0.36496339777539499</v>
      </c>
      <c r="CC560" s="17">
        <v>0.30272190570725899</v>
      </c>
      <c r="CD560" s="17">
        <v>0.36069441944837999</v>
      </c>
      <c r="CE560" s="17">
        <v>0.35647441675400399</v>
      </c>
    </row>
    <row r="561" spans="2:83" x14ac:dyDescent="0.35">
      <c r="B561" t="s">
        <v>303</v>
      </c>
      <c r="C561" s="17">
        <v>0.19322216437249001</v>
      </c>
      <c r="D561" s="17">
        <v>0.193840100332514</v>
      </c>
      <c r="E561" s="17">
        <v>0.193354730378066</v>
      </c>
      <c r="F561" s="17"/>
      <c r="G561" s="17">
        <v>0.27559155834896298</v>
      </c>
      <c r="H561" s="17">
        <v>0.18591658000040401</v>
      </c>
      <c r="I561" s="17">
        <v>0.22192346835319299</v>
      </c>
      <c r="J561" s="17">
        <v>0.21982965594815901</v>
      </c>
      <c r="K561" s="17">
        <v>0.18072994656979799</v>
      </c>
      <c r="L561" s="17">
        <v>0.107820589240054</v>
      </c>
      <c r="M561" s="17"/>
      <c r="N561" s="17">
        <v>0.24105579127034099</v>
      </c>
      <c r="O561" s="17">
        <v>0.181806287660291</v>
      </c>
      <c r="P561" s="17">
        <v>0.17751918564034699</v>
      </c>
      <c r="Q561" s="17">
        <v>0.18906220605613699</v>
      </c>
      <c r="R561" s="17">
        <v>0.18374277256719301</v>
      </c>
      <c r="S561" s="17">
        <v>0.225850580811435</v>
      </c>
      <c r="T561" s="17">
        <v>0.193478066387717</v>
      </c>
      <c r="U561" s="17">
        <v>0.16678845953340701</v>
      </c>
      <c r="V561" s="17">
        <v>0.204048740412138</v>
      </c>
      <c r="W561" s="17">
        <v>0.153797212956954</v>
      </c>
      <c r="X561" s="17">
        <v>0.14991560549355801</v>
      </c>
      <c r="Y561" s="17">
        <v>0.18331104804264201</v>
      </c>
      <c r="Z561" s="17"/>
      <c r="AA561" s="17">
        <v>0.18550359394320301</v>
      </c>
      <c r="AB561" s="17">
        <v>0.218832569168874</v>
      </c>
      <c r="AC561" s="17">
        <v>0.199908874996374</v>
      </c>
      <c r="AD561" s="17">
        <v>0.168394786381377</v>
      </c>
      <c r="AE561" s="17"/>
      <c r="AF561" s="17">
        <v>0.243012180511681</v>
      </c>
      <c r="AG561" s="17">
        <v>0.18652461700473599</v>
      </c>
      <c r="AH561" s="17">
        <v>0.218300208678261</v>
      </c>
      <c r="AI561" s="17">
        <v>0.15171570139967899</v>
      </c>
      <c r="AJ561" s="17">
        <v>0.17441439122528901</v>
      </c>
      <c r="AK561" s="17">
        <v>0.13768780409754</v>
      </c>
      <c r="AL561" s="17"/>
      <c r="AM561" s="17">
        <v>0.210210710135012</v>
      </c>
      <c r="AN561" s="17">
        <v>0.20913981148383301</v>
      </c>
      <c r="AO561" s="17">
        <v>0.18385650868662601</v>
      </c>
      <c r="AP561" s="17">
        <v>0.12607912043007599</v>
      </c>
      <c r="AQ561" s="17">
        <v>0.14341286914868501</v>
      </c>
      <c r="AR561" s="17"/>
      <c r="AS561" s="17">
        <v>0.21364918013907899</v>
      </c>
      <c r="AT561" s="17">
        <v>0.18795055303387201</v>
      </c>
      <c r="AU561" s="17">
        <v>0.23517088604786099</v>
      </c>
      <c r="AV561" s="17"/>
      <c r="AW561" s="17">
        <v>0.16787122517167</v>
      </c>
      <c r="AX561" s="17">
        <v>0.20966834836884399</v>
      </c>
      <c r="AY561" s="17">
        <v>0.19335364400955901</v>
      </c>
      <c r="AZ561" s="17">
        <v>0.229437389319152</v>
      </c>
      <c r="BA561" s="17">
        <v>0.17058332160440201</v>
      </c>
      <c r="BB561" s="17"/>
      <c r="BC561" s="17">
        <v>0.16458229225773</v>
      </c>
      <c r="BD561" s="17">
        <v>0.21087244014873499</v>
      </c>
      <c r="BE561" s="17" t="s">
        <v>101</v>
      </c>
      <c r="BF561" s="17">
        <v>0.20873512603552599</v>
      </c>
      <c r="BG561" s="17">
        <v>0.210997272255594</v>
      </c>
      <c r="BH561" s="17">
        <v>0.24683478943380599</v>
      </c>
      <c r="BI561" s="17">
        <v>7.8013144911058499E-2</v>
      </c>
      <c r="BJ561" s="17"/>
      <c r="BK561" s="17">
        <v>0.19027080806619801</v>
      </c>
      <c r="BL561" s="17">
        <v>0.204009244144121</v>
      </c>
      <c r="BM561" s="17">
        <v>0.18716122673383501</v>
      </c>
      <c r="BN561" s="17">
        <v>0.19830828015145099</v>
      </c>
      <c r="BO561" s="17">
        <v>0.203438908932456</v>
      </c>
      <c r="BP561" s="17">
        <v>0.19326669469455299</v>
      </c>
      <c r="BQ561" s="17">
        <v>0.17180339698648101</v>
      </c>
      <c r="BR561" s="17">
        <v>0.19852048066366501</v>
      </c>
      <c r="BS561" s="17"/>
      <c r="BT561" s="17">
        <v>0.22872669759935699</v>
      </c>
      <c r="BU561" s="17">
        <v>0.13121035473770101</v>
      </c>
      <c r="BV561" s="17">
        <v>0.205789475855053</v>
      </c>
      <c r="BW561" s="17"/>
      <c r="BX561" s="17">
        <v>0.27409484396235601</v>
      </c>
      <c r="BY561" s="17">
        <v>0.18975723036627901</v>
      </c>
      <c r="BZ561" s="17"/>
      <c r="CA561" s="17">
        <v>0.21841537100280001</v>
      </c>
      <c r="CB561" s="17">
        <v>0.23635164932067601</v>
      </c>
      <c r="CC561" s="17">
        <v>0.249585774566351</v>
      </c>
      <c r="CD561" s="17">
        <v>0.21476231410316099</v>
      </c>
      <c r="CE561" s="17">
        <v>0.20934992166476901</v>
      </c>
    </row>
    <row r="562" spans="2:83" x14ac:dyDescent="0.35">
      <c r="B562" t="s">
        <v>304</v>
      </c>
      <c r="C562" s="17">
        <v>0.303825034198838</v>
      </c>
      <c r="D562" s="17">
        <v>0.26411523540971099</v>
      </c>
      <c r="E562" s="17">
        <v>0.341869829691126</v>
      </c>
      <c r="F562" s="17"/>
      <c r="G562" s="17">
        <v>0.15799129231232001</v>
      </c>
      <c r="H562" s="17">
        <v>0.293750805778074</v>
      </c>
      <c r="I562" s="17">
        <v>0.25773928340080998</v>
      </c>
      <c r="J562" s="17">
        <v>0.36257619795506002</v>
      </c>
      <c r="K562" s="17">
        <v>0.3854177384261</v>
      </c>
      <c r="L562" s="17">
        <v>0.34463002887477201</v>
      </c>
      <c r="M562" s="17"/>
      <c r="N562" s="17">
        <v>0.20262153804820299</v>
      </c>
      <c r="O562" s="17">
        <v>0.33417757880099902</v>
      </c>
      <c r="P562" s="17">
        <v>0.34477858035938902</v>
      </c>
      <c r="Q562" s="17">
        <v>0.36634758473388002</v>
      </c>
      <c r="R562" s="17">
        <v>0.31315552679554698</v>
      </c>
      <c r="S562" s="17">
        <v>0.26704973596770798</v>
      </c>
      <c r="T562" s="17">
        <v>0.327153819397066</v>
      </c>
      <c r="U562" s="17">
        <v>0.29881169153093101</v>
      </c>
      <c r="V562" s="17">
        <v>0.234226562547203</v>
      </c>
      <c r="W562" s="17">
        <v>0.35983900245704098</v>
      </c>
      <c r="X562" s="17">
        <v>0.39434031429208999</v>
      </c>
      <c r="Y562" s="17">
        <v>0.31652422832670002</v>
      </c>
      <c r="Z562" s="17"/>
      <c r="AA562" s="17">
        <v>0.31806810302967498</v>
      </c>
      <c r="AB562" s="17">
        <v>0.30718876373510901</v>
      </c>
      <c r="AC562" s="17">
        <v>0.287287176904023</v>
      </c>
      <c r="AD562" s="17">
        <v>0.30002213323530602</v>
      </c>
      <c r="AE562" s="17"/>
      <c r="AF562" s="17">
        <v>0.20649665517162499</v>
      </c>
      <c r="AG562" s="17">
        <v>0.31374631366330202</v>
      </c>
      <c r="AH562" s="17">
        <v>0.303122993567007</v>
      </c>
      <c r="AI562" s="17">
        <v>0.36833856077787402</v>
      </c>
      <c r="AJ562" s="17">
        <v>0.36564423262509999</v>
      </c>
      <c r="AK562" s="17">
        <v>0.28509165673497</v>
      </c>
      <c r="AL562" s="17"/>
      <c r="AM562" s="17">
        <v>0.316367793916429</v>
      </c>
      <c r="AN562" s="17">
        <v>0.26303549459083397</v>
      </c>
      <c r="AO562" s="17">
        <v>0.34535198903686898</v>
      </c>
      <c r="AP562" s="17">
        <v>0.39749218406470699</v>
      </c>
      <c r="AQ562" s="17">
        <v>0.300234668794785</v>
      </c>
      <c r="AR562" s="17"/>
      <c r="AS562" s="17">
        <v>0.29950640066502499</v>
      </c>
      <c r="AT562" s="17">
        <v>0.28305612541798197</v>
      </c>
      <c r="AU562" s="17">
        <v>0.26094091613700698</v>
      </c>
      <c r="AV562" s="17"/>
      <c r="AW562" s="17">
        <v>0.32079244128641299</v>
      </c>
      <c r="AX562" s="17">
        <v>0.31635293959685901</v>
      </c>
      <c r="AY562" s="17">
        <v>0.30906930915609598</v>
      </c>
      <c r="AZ562" s="17">
        <v>0.24000497236280799</v>
      </c>
      <c r="BA562" s="17">
        <v>0.186151012335148</v>
      </c>
      <c r="BB562" s="17"/>
      <c r="BC562" s="17">
        <v>0.31101655493487101</v>
      </c>
      <c r="BD562" s="17">
        <v>0.316026196919522</v>
      </c>
      <c r="BE562" s="17" t="s">
        <v>101</v>
      </c>
      <c r="BF562" s="17">
        <v>0.276660508918118</v>
      </c>
      <c r="BG562" s="17">
        <v>0.30513297177130699</v>
      </c>
      <c r="BH562" s="17">
        <v>0.28139734753031798</v>
      </c>
      <c r="BI562" s="17">
        <v>0.27025641181801002</v>
      </c>
      <c r="BJ562" s="17"/>
      <c r="BK562" s="17">
        <v>0.31534233940308898</v>
      </c>
      <c r="BL562" s="17">
        <v>0.30147252240198602</v>
      </c>
      <c r="BM562" s="17">
        <v>0.31694071694605802</v>
      </c>
      <c r="BN562" s="17">
        <v>0.28519014048376201</v>
      </c>
      <c r="BO562" s="17">
        <v>0.36963466333949302</v>
      </c>
      <c r="BP562" s="17">
        <v>0.28976970198712199</v>
      </c>
      <c r="BQ562" s="17">
        <v>0.30504140634567001</v>
      </c>
      <c r="BR562" s="17">
        <v>0.21574941331002101</v>
      </c>
      <c r="BS562" s="17"/>
      <c r="BT562" s="17">
        <v>0.28255672107132801</v>
      </c>
      <c r="BU562" s="17">
        <v>0.340329282586673</v>
      </c>
      <c r="BV562" s="17">
        <v>0.29750797181456401</v>
      </c>
      <c r="BW562" s="17"/>
      <c r="BX562" s="17">
        <v>0.214904133055939</v>
      </c>
      <c r="BY562" s="17">
        <v>0.32094187425079301</v>
      </c>
      <c r="BZ562" s="17"/>
      <c r="CA562" s="17">
        <v>0.13733984262957</v>
      </c>
      <c r="CB562" s="17">
        <v>0.29101657547909099</v>
      </c>
      <c r="CC562" s="17">
        <v>0.294280046276784</v>
      </c>
      <c r="CD562" s="17">
        <v>0.28493284536962998</v>
      </c>
      <c r="CE562" s="17">
        <v>0.295355447101739</v>
      </c>
    </row>
    <row r="563" spans="2:83" x14ac:dyDescent="0.35">
      <c r="B563" t="s">
        <v>113</v>
      </c>
      <c r="C563" s="17">
        <v>0.14324679894758999</v>
      </c>
      <c r="D563" s="17">
        <v>0.136552744611595</v>
      </c>
      <c r="E563" s="17">
        <v>0.14918140600429999</v>
      </c>
      <c r="F563" s="17"/>
      <c r="G563" s="17">
        <v>0.12566520888774199</v>
      </c>
      <c r="H563" s="17">
        <v>9.5250671255180205E-2</v>
      </c>
      <c r="I563" s="17">
        <v>0.20227077183286701</v>
      </c>
      <c r="J563" s="17">
        <v>0.15458676229207</v>
      </c>
      <c r="K563" s="17">
        <v>0.15302556675203799</v>
      </c>
      <c r="L563" s="17">
        <v>0.13058356593749099</v>
      </c>
      <c r="M563" s="17"/>
      <c r="N563" s="17">
        <v>0.101161297493396</v>
      </c>
      <c r="O563" s="17">
        <v>0.16186725290699999</v>
      </c>
      <c r="P563" s="17">
        <v>0.13301981117918499</v>
      </c>
      <c r="Q563" s="17">
        <v>0.144876102541038</v>
      </c>
      <c r="R563" s="17">
        <v>0.15555194370786901</v>
      </c>
      <c r="S563" s="17">
        <v>0.155728266610861</v>
      </c>
      <c r="T563" s="17">
        <v>0.12901232813194699</v>
      </c>
      <c r="U563" s="17">
        <v>0.17055834988054699</v>
      </c>
      <c r="V563" s="17">
        <v>0.15817432359456701</v>
      </c>
      <c r="W563" s="17">
        <v>0.13828879483763901</v>
      </c>
      <c r="X563" s="17">
        <v>0.14679002408429601</v>
      </c>
      <c r="Y563" s="17">
        <v>0.171472151288389</v>
      </c>
      <c r="Z563" s="17"/>
      <c r="AA563" s="17">
        <v>0.11046414663215701</v>
      </c>
      <c r="AB563" s="17">
        <v>0.14674053017479399</v>
      </c>
      <c r="AC563" s="17">
        <v>0.13813924198067801</v>
      </c>
      <c r="AD563" s="17">
        <v>0.17677073646215799</v>
      </c>
      <c r="AE563" s="17"/>
      <c r="AF563" s="17">
        <v>0.11680805556143101</v>
      </c>
      <c r="AG563" s="17">
        <v>0.15160020506845301</v>
      </c>
      <c r="AH563" s="17">
        <v>0.13633155336941399</v>
      </c>
      <c r="AI563" s="17">
        <v>0.143464806412513</v>
      </c>
      <c r="AJ563" s="17">
        <v>0.159528542152407</v>
      </c>
      <c r="AK563" s="17">
        <v>0.19033843000814199</v>
      </c>
      <c r="AL563" s="17"/>
      <c r="AM563" s="17">
        <v>0.12696423610426699</v>
      </c>
      <c r="AN563" s="17">
        <v>0.12547117677990199</v>
      </c>
      <c r="AO563" s="17">
        <v>0.14346279693005001</v>
      </c>
      <c r="AP563" s="17">
        <v>0.130296473529395</v>
      </c>
      <c r="AQ563" s="17">
        <v>0.216409323759154</v>
      </c>
      <c r="AR563" s="17"/>
      <c r="AS563" s="17">
        <v>0.107276669478628</v>
      </c>
      <c r="AT563" s="17">
        <v>0.12039410145113701</v>
      </c>
      <c r="AU563" s="17">
        <v>0.164443837860554</v>
      </c>
      <c r="AV563" s="17"/>
      <c r="AW563" s="17">
        <v>0.16238991745602399</v>
      </c>
      <c r="AX563" s="17">
        <v>0.12893499638450001</v>
      </c>
      <c r="AY563" s="17">
        <v>0.14589478635800701</v>
      </c>
      <c r="AZ563" s="17">
        <v>0.11654940716819</v>
      </c>
      <c r="BA563" s="17">
        <v>0.154227356471906</v>
      </c>
      <c r="BB563" s="17"/>
      <c r="BC563" s="17">
        <v>0.131608313714414</v>
      </c>
      <c r="BD563" s="17">
        <v>0.13667785433569701</v>
      </c>
      <c r="BE563" s="17" t="s">
        <v>101</v>
      </c>
      <c r="BF563" s="17">
        <v>0.111905890679768</v>
      </c>
      <c r="BG563" s="17">
        <v>0.17421655974397199</v>
      </c>
      <c r="BH563" s="17">
        <v>0.16920435359564201</v>
      </c>
      <c r="BI563" s="17">
        <v>0.219508532868497</v>
      </c>
      <c r="BJ563" s="17"/>
      <c r="BK563" s="17">
        <v>0.19184404883763101</v>
      </c>
      <c r="BL563" s="17">
        <v>0.15289125691747399</v>
      </c>
      <c r="BM563" s="17">
        <v>0.14286403283094601</v>
      </c>
      <c r="BN563" s="17">
        <v>0.140308041570463</v>
      </c>
      <c r="BO563" s="17">
        <v>0.125463813626882</v>
      </c>
      <c r="BP563" s="17">
        <v>0.12970727348896899</v>
      </c>
      <c r="BQ563" s="17">
        <v>5.50901169711056E-2</v>
      </c>
      <c r="BR563" s="17">
        <v>0.11975196672527599</v>
      </c>
      <c r="BS563" s="17"/>
      <c r="BT563" s="17">
        <v>0.115711244868339</v>
      </c>
      <c r="BU563" s="17">
        <v>0.140475358828514</v>
      </c>
      <c r="BV563" s="17">
        <v>0.16604959377805201</v>
      </c>
      <c r="BW563" s="17"/>
      <c r="BX563" s="17">
        <v>0.109338761558869</v>
      </c>
      <c r="BY563" s="17">
        <v>0.150606416398259</v>
      </c>
      <c r="BZ563" s="17"/>
      <c r="CA563" s="17">
        <v>6.4734891685840304E-2</v>
      </c>
      <c r="CB563" s="17">
        <v>0.10766837742483799</v>
      </c>
      <c r="CC563" s="17">
        <v>0.15341227344960701</v>
      </c>
      <c r="CD563" s="17">
        <v>0.13961042107882901</v>
      </c>
      <c r="CE563" s="17">
        <v>0.138820214479488</v>
      </c>
    </row>
    <row r="564" spans="2:83" x14ac:dyDescent="0.35">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c r="BZ564" s="17"/>
      <c r="CA564" s="17"/>
      <c r="CB564" s="17"/>
      <c r="CC564" s="17"/>
      <c r="CD564" s="17"/>
      <c r="CE564" s="17"/>
    </row>
    <row r="565" spans="2:83" x14ac:dyDescent="0.35">
      <c r="B565" s="6" t="s">
        <v>318</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c r="CB565" s="17"/>
      <c r="CC565" s="17"/>
      <c r="CD565" s="17"/>
      <c r="CE565" s="17"/>
    </row>
    <row r="566" spans="2:83" x14ac:dyDescent="0.35">
      <c r="B566" s="24" t="s">
        <v>103</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c r="CB566" s="17"/>
      <c r="CC566" s="17"/>
      <c r="CD566" s="17"/>
      <c r="CE566" s="17"/>
    </row>
    <row r="567" spans="2:83" x14ac:dyDescent="0.35">
      <c r="B567" t="s">
        <v>312</v>
      </c>
      <c r="C567" s="17">
        <v>5.3431058624325498E-2</v>
      </c>
      <c r="D567" s="17">
        <v>5.1859827060346697E-2</v>
      </c>
      <c r="E567" s="17">
        <v>5.3584228637448897E-2</v>
      </c>
      <c r="F567" s="17"/>
      <c r="G567" s="17">
        <v>5.7117166077592998E-2</v>
      </c>
      <c r="H567" s="17">
        <v>4.7951728871018499E-2</v>
      </c>
      <c r="I567" s="17">
        <v>5.0620213166111698E-2</v>
      </c>
      <c r="J567" s="17">
        <v>4.8969080450842799E-2</v>
      </c>
      <c r="K567" s="17">
        <v>3.2923200809931302E-2</v>
      </c>
      <c r="L567" s="17">
        <v>7.5045818400895803E-2</v>
      </c>
      <c r="M567" s="17"/>
      <c r="N567" s="17">
        <v>5.0232528020563903E-2</v>
      </c>
      <c r="O567" s="17">
        <v>3.5045950122211997E-2</v>
      </c>
      <c r="P567" s="17">
        <v>6.2121830612535303E-2</v>
      </c>
      <c r="Q567" s="17">
        <v>5.68272350674488E-2</v>
      </c>
      <c r="R567" s="17">
        <v>5.9591194672776501E-2</v>
      </c>
      <c r="S567" s="17">
        <v>3.7646224399476298E-2</v>
      </c>
      <c r="T567" s="17">
        <v>6.6299539334497101E-2</v>
      </c>
      <c r="U567" s="17">
        <v>2.73547347060378E-2</v>
      </c>
      <c r="V567" s="17">
        <v>5.9215053536476103E-2</v>
      </c>
      <c r="W567" s="17">
        <v>6.4532038803735606E-2</v>
      </c>
      <c r="X567" s="17">
        <v>9.9415529908063599E-2</v>
      </c>
      <c r="Y567" s="17">
        <v>1.6360785219427298E-2</v>
      </c>
      <c r="Z567" s="17"/>
      <c r="AA567" s="17">
        <v>4.63097635550224E-2</v>
      </c>
      <c r="AB567" s="17">
        <v>5.6022107725079602E-2</v>
      </c>
      <c r="AC567" s="17">
        <v>5.8846128554093401E-2</v>
      </c>
      <c r="AD567" s="17">
        <v>5.4083404485896401E-2</v>
      </c>
      <c r="AE567" s="17"/>
      <c r="AF567" s="17">
        <v>5.64599290200248E-2</v>
      </c>
      <c r="AG567" s="17">
        <v>5.2737490591797498E-2</v>
      </c>
      <c r="AH567" s="17">
        <v>3.9032640759116902E-2</v>
      </c>
      <c r="AI567" s="17">
        <v>5.0439237405925798E-2</v>
      </c>
      <c r="AJ567" s="17">
        <v>5.8133370886562001E-2</v>
      </c>
      <c r="AK567" s="17">
        <v>8.7219954352065199E-2</v>
      </c>
      <c r="AL567" s="17"/>
      <c r="AM567" s="17">
        <v>5.67764582038712E-2</v>
      </c>
      <c r="AN567" s="17">
        <v>5.06839200410001E-2</v>
      </c>
      <c r="AO567" s="17">
        <v>4.9932979016640899E-2</v>
      </c>
      <c r="AP567" s="17">
        <v>0</v>
      </c>
      <c r="AQ567" s="17">
        <v>5.7726806600015099E-2</v>
      </c>
      <c r="AR567" s="17"/>
      <c r="AS567" s="17">
        <v>4.5851375278858603E-2</v>
      </c>
      <c r="AT567" s="17">
        <v>5.5110793603971399E-2</v>
      </c>
      <c r="AU567" s="17">
        <v>4.06504583389087E-2</v>
      </c>
      <c r="AV567" s="17"/>
      <c r="AW567" s="17">
        <v>4.6827786268981299E-2</v>
      </c>
      <c r="AX567" s="17">
        <v>5.0123843471683797E-2</v>
      </c>
      <c r="AY567" s="17">
        <v>5.8153455311852197E-2</v>
      </c>
      <c r="AZ567" s="17">
        <v>4.82293920427877E-2</v>
      </c>
      <c r="BA567" s="17">
        <v>8.0160029099124994E-2</v>
      </c>
      <c r="BB567" s="17"/>
      <c r="BC567" s="17">
        <v>5.98191054492581E-2</v>
      </c>
      <c r="BD567" s="17">
        <v>4.5605409814698503E-2</v>
      </c>
      <c r="BE567" s="17" t="s">
        <v>101</v>
      </c>
      <c r="BF567" s="17">
        <v>3.9346029288674901E-2</v>
      </c>
      <c r="BG567" s="17">
        <v>5.3698927282237498E-2</v>
      </c>
      <c r="BH567" s="17">
        <v>5.9526787145088002E-2</v>
      </c>
      <c r="BI567" s="17">
        <v>3.2174997090127402E-2</v>
      </c>
      <c r="BJ567" s="17"/>
      <c r="BK567" s="17">
        <v>7.8917760835489598E-2</v>
      </c>
      <c r="BL567" s="17">
        <v>4.9467974826178901E-2</v>
      </c>
      <c r="BM567" s="17">
        <v>6.9198785181665307E-2</v>
      </c>
      <c r="BN567" s="17">
        <v>5.5137609325291E-2</v>
      </c>
      <c r="BO567" s="17">
        <v>3.6833584050818199E-2</v>
      </c>
      <c r="BP567" s="17">
        <v>5.92099899747437E-2</v>
      </c>
      <c r="BQ567" s="17">
        <v>7.7067395472669303E-3</v>
      </c>
      <c r="BR567" s="17">
        <v>3.2177546319846297E-2</v>
      </c>
      <c r="BS567" s="17"/>
      <c r="BT567" s="17">
        <v>4.3110978074557903E-2</v>
      </c>
      <c r="BU567" s="17">
        <v>5.4736528469124003E-2</v>
      </c>
      <c r="BV567" s="17">
        <v>5.8945152707295202E-2</v>
      </c>
      <c r="BW567" s="17"/>
      <c r="BX567" s="17">
        <v>7.1774047901029994E-2</v>
      </c>
      <c r="BY567" s="17">
        <v>4.6881740655550203E-2</v>
      </c>
      <c r="BZ567" s="17"/>
      <c r="CA567" s="17">
        <v>4.4684280102888801E-2</v>
      </c>
      <c r="CB567" s="17">
        <v>4.9261235953049098E-2</v>
      </c>
      <c r="CC567" s="17">
        <v>4.3818306242859699E-2</v>
      </c>
      <c r="CD567" s="17">
        <v>4.76340216260734E-2</v>
      </c>
      <c r="CE567" s="17">
        <v>5.1039018834635803E-2</v>
      </c>
    </row>
    <row r="568" spans="2:83" x14ac:dyDescent="0.35">
      <c r="B568" t="s">
        <v>313</v>
      </c>
      <c r="C568" s="17">
        <v>6.8448667082530903E-2</v>
      </c>
      <c r="D568" s="17">
        <v>7.8176094269022806E-2</v>
      </c>
      <c r="E568" s="17">
        <v>5.9565920228201501E-2</v>
      </c>
      <c r="F568" s="17"/>
      <c r="G568" s="17">
        <v>0.106356076661089</v>
      </c>
      <c r="H568" s="17">
        <v>4.0368648300882402E-2</v>
      </c>
      <c r="I568" s="17">
        <v>5.6993185797828701E-2</v>
      </c>
      <c r="J568" s="17">
        <v>6.1667682360659601E-2</v>
      </c>
      <c r="K568" s="17">
        <v>7.1648214181479E-2</v>
      </c>
      <c r="L568" s="17">
        <v>7.8743948081497497E-2</v>
      </c>
      <c r="M568" s="17"/>
      <c r="N568" s="17">
        <v>5.22791610849416E-2</v>
      </c>
      <c r="O568" s="17">
        <v>3.4580214475197601E-2</v>
      </c>
      <c r="P568" s="17">
        <v>7.4051973306455701E-2</v>
      </c>
      <c r="Q568" s="17">
        <v>4.4684727271296298E-2</v>
      </c>
      <c r="R568" s="17">
        <v>7.3802148275212004E-2</v>
      </c>
      <c r="S568" s="17">
        <v>0.106962308942601</v>
      </c>
      <c r="T568" s="17">
        <v>9.4058670580850295E-2</v>
      </c>
      <c r="U568" s="17">
        <v>0.10816204829873299</v>
      </c>
      <c r="V568" s="17">
        <v>8.0317983167512999E-2</v>
      </c>
      <c r="W568" s="17">
        <v>6.7576016609227296E-2</v>
      </c>
      <c r="X568" s="17">
        <v>8.64607478114017E-2</v>
      </c>
      <c r="Y568" s="17">
        <v>2.7140687491408199E-2</v>
      </c>
      <c r="Z568" s="17"/>
      <c r="AA568" s="17">
        <v>6.7947823280607195E-2</v>
      </c>
      <c r="AB568" s="17">
        <v>6.9383645854119699E-2</v>
      </c>
      <c r="AC568" s="17">
        <v>6.3333951507946601E-2</v>
      </c>
      <c r="AD568" s="17">
        <v>7.3065992529083898E-2</v>
      </c>
      <c r="AE568" s="17"/>
      <c r="AF568" s="17">
        <v>5.54096600255874E-2</v>
      </c>
      <c r="AG568" s="17">
        <v>6.7099017192215102E-2</v>
      </c>
      <c r="AH568" s="17">
        <v>6.2816993479018299E-2</v>
      </c>
      <c r="AI568" s="17">
        <v>7.1164225535322104E-2</v>
      </c>
      <c r="AJ568" s="17">
        <v>0.10315322217874399</v>
      </c>
      <c r="AK568" s="17">
        <v>4.6684840200701301E-2</v>
      </c>
      <c r="AL568" s="17"/>
      <c r="AM568" s="17">
        <v>7.7904452679549693E-2</v>
      </c>
      <c r="AN568" s="17">
        <v>6.7812280481553203E-2</v>
      </c>
      <c r="AO568" s="17">
        <v>7.2453659144147795E-2</v>
      </c>
      <c r="AP568" s="17">
        <v>4.8434057862017203E-2</v>
      </c>
      <c r="AQ568" s="17">
        <v>5.8341731936999701E-2</v>
      </c>
      <c r="AR568" s="17"/>
      <c r="AS568" s="17">
        <v>7.6238858248330696E-2</v>
      </c>
      <c r="AT568" s="17">
        <v>6.4513343783779598E-2</v>
      </c>
      <c r="AU568" s="17">
        <v>9.3741626058366806E-2</v>
      </c>
      <c r="AV568" s="17"/>
      <c r="AW568" s="17">
        <v>8.3069135828397006E-2</v>
      </c>
      <c r="AX568" s="17">
        <v>6.0525248826378303E-2</v>
      </c>
      <c r="AY568" s="17">
        <v>6.6174698742626006E-2</v>
      </c>
      <c r="AZ568" s="17">
        <v>5.0420155887454403E-2</v>
      </c>
      <c r="BA568" s="17">
        <v>0.11182204643533</v>
      </c>
      <c r="BB568" s="17"/>
      <c r="BC568" s="17">
        <v>7.6859473335273598E-2</v>
      </c>
      <c r="BD568" s="17">
        <v>7.3617143149394798E-2</v>
      </c>
      <c r="BE568" s="17" t="s">
        <v>101</v>
      </c>
      <c r="BF568" s="17">
        <v>4.3789718505770098E-2</v>
      </c>
      <c r="BG568" s="17">
        <v>4.9256402037162798E-2</v>
      </c>
      <c r="BH568" s="17">
        <v>6.7037981077245401E-2</v>
      </c>
      <c r="BI568" s="17">
        <v>3.7823467190713E-2</v>
      </c>
      <c r="BJ568" s="17"/>
      <c r="BK568" s="17">
        <v>4.79960395252894E-2</v>
      </c>
      <c r="BL568" s="17">
        <v>8.3881069807455702E-2</v>
      </c>
      <c r="BM568" s="17">
        <v>6.0726384403118297E-2</v>
      </c>
      <c r="BN568" s="17">
        <v>6.21518568769103E-2</v>
      </c>
      <c r="BO568" s="17">
        <v>7.3244156651681894E-2</v>
      </c>
      <c r="BP568" s="17">
        <v>6.74200480807335E-2</v>
      </c>
      <c r="BQ568" s="17">
        <v>0.116551591089921</v>
      </c>
      <c r="BR568" s="17">
        <v>4.9947107075522398E-2</v>
      </c>
      <c r="BS568" s="17"/>
      <c r="BT568" s="17">
        <v>5.3311253397395397E-2</v>
      </c>
      <c r="BU568" s="17">
        <v>8.2373121305571506E-2</v>
      </c>
      <c r="BV568" s="17">
        <v>6.8785724720033595E-2</v>
      </c>
      <c r="BW568" s="17"/>
      <c r="BX568" s="17">
        <v>7.8030994394229503E-2</v>
      </c>
      <c r="BY568" s="17">
        <v>6.1371970025561003E-2</v>
      </c>
      <c r="BZ568" s="17"/>
      <c r="CA568" s="17">
        <v>8.45797006278486E-2</v>
      </c>
      <c r="CB568" s="17">
        <v>7.1268381254462804E-2</v>
      </c>
      <c r="CC568" s="17">
        <v>5.6831794479635399E-2</v>
      </c>
      <c r="CD568" s="17">
        <v>5.5155237581361101E-2</v>
      </c>
      <c r="CE568" s="17">
        <v>8.63984446701902E-2</v>
      </c>
    </row>
    <row r="569" spans="2:83" x14ac:dyDescent="0.35">
      <c r="B569" t="s">
        <v>314</v>
      </c>
      <c r="C569" s="17">
        <v>0.18541369175817399</v>
      </c>
      <c r="D569" s="17">
        <v>0.19753938497061799</v>
      </c>
      <c r="E569" s="17">
        <v>0.17422619531143799</v>
      </c>
      <c r="F569" s="17"/>
      <c r="G569" s="17">
        <v>0.212340478293259</v>
      </c>
      <c r="H569" s="17">
        <v>0.131642501428615</v>
      </c>
      <c r="I569" s="17">
        <v>0.17833167319425</v>
      </c>
      <c r="J569" s="17">
        <v>0.207234558358867</v>
      </c>
      <c r="K569" s="17">
        <v>0.199279619706247</v>
      </c>
      <c r="L569" s="17">
        <v>0.19020934978454701</v>
      </c>
      <c r="M569" s="17"/>
      <c r="N569" s="17">
        <v>0.14206684662539901</v>
      </c>
      <c r="O569" s="17">
        <v>0.20858966038121601</v>
      </c>
      <c r="P569" s="17">
        <v>0.15664078747611901</v>
      </c>
      <c r="Q569" s="17">
        <v>0.217287041677722</v>
      </c>
      <c r="R569" s="17">
        <v>0.23108545230570901</v>
      </c>
      <c r="S569" s="17">
        <v>0.19348175296339901</v>
      </c>
      <c r="T569" s="17">
        <v>0.17733446248533299</v>
      </c>
      <c r="U569" s="17">
        <v>0.17597395331882701</v>
      </c>
      <c r="V569" s="17">
        <v>0.14748698757181899</v>
      </c>
      <c r="W569" s="17">
        <v>0.19080470835642299</v>
      </c>
      <c r="X569" s="17">
        <v>0.21254830461292001</v>
      </c>
      <c r="Y569" s="17">
        <v>0.24934232743613299</v>
      </c>
      <c r="Z569" s="17"/>
      <c r="AA569" s="17">
        <v>0.165125179738389</v>
      </c>
      <c r="AB569" s="17">
        <v>0.16909606170311201</v>
      </c>
      <c r="AC569" s="17">
        <v>0.21969898028627599</v>
      </c>
      <c r="AD569" s="17">
        <v>0.19366910248413899</v>
      </c>
      <c r="AE569" s="17"/>
      <c r="AF569" s="17">
        <v>0.15743305089197801</v>
      </c>
      <c r="AG569" s="17">
        <v>0.18217043090962401</v>
      </c>
      <c r="AH569" s="17">
        <v>0.19015908537597301</v>
      </c>
      <c r="AI569" s="17">
        <v>0.224894204349876</v>
      </c>
      <c r="AJ569" s="17">
        <v>0.17711435777068199</v>
      </c>
      <c r="AK569" s="17">
        <v>0.18232307696241201</v>
      </c>
      <c r="AL569" s="17"/>
      <c r="AM569" s="17">
        <v>0.19933809931983301</v>
      </c>
      <c r="AN569" s="17">
        <v>0.16836688332108499</v>
      </c>
      <c r="AO569" s="17">
        <v>0.17051350712722099</v>
      </c>
      <c r="AP569" s="17">
        <v>0.23201779105283599</v>
      </c>
      <c r="AQ569" s="17">
        <v>0.16988555135334399</v>
      </c>
      <c r="AR569" s="17"/>
      <c r="AS569" s="17">
        <v>0.18638865547764699</v>
      </c>
      <c r="AT569" s="17">
        <v>0.15894918290624599</v>
      </c>
      <c r="AU569" s="17">
        <v>0.19008818873604599</v>
      </c>
      <c r="AV569" s="17"/>
      <c r="AW569" s="17">
        <v>0.19624622115180601</v>
      </c>
      <c r="AX569" s="17">
        <v>0.20256695304757399</v>
      </c>
      <c r="AY569" s="17">
        <v>0.17262230578259399</v>
      </c>
      <c r="AZ569" s="17">
        <v>0.14572258953310899</v>
      </c>
      <c r="BA569" s="17">
        <v>0.18554290706026</v>
      </c>
      <c r="BB569" s="17"/>
      <c r="BC569" s="17">
        <v>0.19411537202764001</v>
      </c>
      <c r="BD569" s="17">
        <v>0.175847752730764</v>
      </c>
      <c r="BE569" s="17" t="s">
        <v>101</v>
      </c>
      <c r="BF569" s="17">
        <v>0.21034225936308801</v>
      </c>
      <c r="BG569" s="17">
        <v>0.12620249450193699</v>
      </c>
      <c r="BH569" s="17">
        <v>0.191354904961407</v>
      </c>
      <c r="BI569" s="17">
        <v>0.18633275592033699</v>
      </c>
      <c r="BJ569" s="17"/>
      <c r="BK569" s="17">
        <v>0.13673432851627901</v>
      </c>
      <c r="BL569" s="17">
        <v>0.20398321841714301</v>
      </c>
      <c r="BM569" s="17">
        <v>0.20438762936802499</v>
      </c>
      <c r="BN569" s="17">
        <v>0.18303719964707299</v>
      </c>
      <c r="BO569" s="17">
        <v>0.17407461115753001</v>
      </c>
      <c r="BP569" s="17">
        <v>0.153298761530692</v>
      </c>
      <c r="BQ569" s="17">
        <v>0.154486376309483</v>
      </c>
      <c r="BR569" s="17">
        <v>0.162496614335332</v>
      </c>
      <c r="BS569" s="17"/>
      <c r="BT569" s="17">
        <v>0.14876654396386799</v>
      </c>
      <c r="BU569" s="17">
        <v>0.202699902507716</v>
      </c>
      <c r="BV569" s="17">
        <v>0.203173854917573</v>
      </c>
      <c r="BW569" s="17"/>
      <c r="BX569" s="17">
        <v>0.159766361632035</v>
      </c>
      <c r="BY569" s="17">
        <v>0.200299901774602</v>
      </c>
      <c r="BZ569" s="17"/>
      <c r="CA569" s="17">
        <v>7.9385084193918695E-2</v>
      </c>
      <c r="CB569" s="17">
        <v>0.14970722512543999</v>
      </c>
      <c r="CC569" s="17">
        <v>0.19000070308914699</v>
      </c>
      <c r="CD569" s="17">
        <v>0.22561605134068499</v>
      </c>
      <c r="CE569" s="17">
        <v>0.20379633732376701</v>
      </c>
    </row>
    <row r="570" spans="2:83" x14ac:dyDescent="0.35">
      <c r="B570" t="s">
        <v>315</v>
      </c>
      <c r="C570" s="17">
        <v>0.33968580152529199</v>
      </c>
      <c r="D570" s="17">
        <v>0.33899994622860102</v>
      </c>
      <c r="E570" s="17">
        <v>0.340284919903387</v>
      </c>
      <c r="F570" s="17"/>
      <c r="G570" s="17">
        <v>0.34188002506069598</v>
      </c>
      <c r="H570" s="17">
        <v>0.36620877209291303</v>
      </c>
      <c r="I570" s="17">
        <v>0.32127089222869798</v>
      </c>
      <c r="J570" s="17">
        <v>0.35383213002879299</v>
      </c>
      <c r="K570" s="17">
        <v>0.33450104799755398</v>
      </c>
      <c r="L570" s="17">
        <v>0.32352622898606298</v>
      </c>
      <c r="M570" s="17"/>
      <c r="N570" s="17">
        <v>0.34050053326328</v>
      </c>
      <c r="O570" s="17">
        <v>0.35894599945822703</v>
      </c>
      <c r="P570" s="17">
        <v>0.36026307193378898</v>
      </c>
      <c r="Q570" s="17">
        <v>0.31596629300048701</v>
      </c>
      <c r="R570" s="17">
        <v>0.326892895119617</v>
      </c>
      <c r="S570" s="17">
        <v>0.38962111407330102</v>
      </c>
      <c r="T570" s="17">
        <v>0.28763500928202002</v>
      </c>
      <c r="U570" s="17">
        <v>0.29269811414421398</v>
      </c>
      <c r="V570" s="17">
        <v>0.37034023666823201</v>
      </c>
      <c r="W570" s="17">
        <v>0.32902499309352001</v>
      </c>
      <c r="X570" s="17">
        <v>0.29543104737736903</v>
      </c>
      <c r="Y570" s="17">
        <v>0.34360517480023101</v>
      </c>
      <c r="Z570" s="17"/>
      <c r="AA570" s="17">
        <v>0.362439514470414</v>
      </c>
      <c r="AB570" s="17">
        <v>0.33331322728375901</v>
      </c>
      <c r="AC570" s="17">
        <v>0.32103602727151198</v>
      </c>
      <c r="AD570" s="17">
        <v>0.33890383264784502</v>
      </c>
      <c r="AE570" s="17"/>
      <c r="AF570" s="17">
        <v>0.33835244626076899</v>
      </c>
      <c r="AG570" s="17">
        <v>0.35331102733715702</v>
      </c>
      <c r="AH570" s="17">
        <v>0.345625898002004</v>
      </c>
      <c r="AI570" s="17">
        <v>0.33153872965037801</v>
      </c>
      <c r="AJ570" s="17">
        <v>0.32304227549957298</v>
      </c>
      <c r="AK570" s="17">
        <v>0.32674088676266999</v>
      </c>
      <c r="AL570" s="17"/>
      <c r="AM570" s="17">
        <v>0.34382343394834503</v>
      </c>
      <c r="AN570" s="17">
        <v>0.33670147738394901</v>
      </c>
      <c r="AO570" s="17">
        <v>0.32767163903025998</v>
      </c>
      <c r="AP570" s="17">
        <v>0.22419375161514499</v>
      </c>
      <c r="AQ570" s="17">
        <v>0.36811218224665199</v>
      </c>
      <c r="AR570" s="17"/>
      <c r="AS570" s="17">
        <v>0.37140464651775301</v>
      </c>
      <c r="AT570" s="17">
        <v>0.361112873557632</v>
      </c>
      <c r="AU570" s="17">
        <v>0.34193633997658301</v>
      </c>
      <c r="AV570" s="17"/>
      <c r="AW570" s="17">
        <v>0.30015983151949399</v>
      </c>
      <c r="AX570" s="17">
        <v>0.362243581636228</v>
      </c>
      <c r="AY570" s="17">
        <v>0.352632812332555</v>
      </c>
      <c r="AZ570" s="17">
        <v>0.39141796507798798</v>
      </c>
      <c r="BA570" s="17">
        <v>0.16365128191356401</v>
      </c>
      <c r="BB570" s="17"/>
      <c r="BC570" s="17">
        <v>0.32273395758252099</v>
      </c>
      <c r="BD570" s="17">
        <v>0.364832070285592</v>
      </c>
      <c r="BE570" s="17" t="s">
        <v>101</v>
      </c>
      <c r="BF570" s="17">
        <v>0.29818089875342202</v>
      </c>
      <c r="BG570" s="17">
        <v>0.42261314494046198</v>
      </c>
      <c r="BH570" s="17">
        <v>0.331478550774776</v>
      </c>
      <c r="BI570" s="17">
        <v>0.30650976561245502</v>
      </c>
      <c r="BJ570" s="17"/>
      <c r="BK570" s="17">
        <v>0.40399184617411898</v>
      </c>
      <c r="BL570" s="17">
        <v>0.31192205417355801</v>
      </c>
      <c r="BM570" s="17">
        <v>0.36567484670579598</v>
      </c>
      <c r="BN570" s="17">
        <v>0.332730131928268</v>
      </c>
      <c r="BO570" s="17">
        <v>0.33767558004620501</v>
      </c>
      <c r="BP570" s="17">
        <v>0.35340049781674299</v>
      </c>
      <c r="BQ570" s="17">
        <v>0.24465053542451001</v>
      </c>
      <c r="BR570" s="17">
        <v>0.37529635790814297</v>
      </c>
      <c r="BS570" s="17"/>
      <c r="BT570" s="17">
        <v>0.352917334246584</v>
      </c>
      <c r="BU570" s="17">
        <v>0.31191756686751498</v>
      </c>
      <c r="BV570" s="17">
        <v>0.34799628484920597</v>
      </c>
      <c r="BW570" s="17"/>
      <c r="BX570" s="17">
        <v>0.32074692931696103</v>
      </c>
      <c r="BY570" s="17">
        <v>0.35115698230592801</v>
      </c>
      <c r="BZ570" s="17"/>
      <c r="CA570" s="17">
        <v>0.35420891287398898</v>
      </c>
      <c r="CB570" s="17">
        <v>0.37411530577084201</v>
      </c>
      <c r="CC570" s="17">
        <v>0.34952619027616599</v>
      </c>
      <c r="CD570" s="17">
        <v>0.324940535403346</v>
      </c>
      <c r="CE570" s="17">
        <v>0.335298851454359</v>
      </c>
    </row>
    <row r="571" spans="2:83" x14ac:dyDescent="0.35">
      <c r="B571" t="s">
        <v>316</v>
      </c>
      <c r="C571" s="17">
        <v>0.287408442993142</v>
      </c>
      <c r="D571" s="17">
        <v>0.25920256003015701</v>
      </c>
      <c r="E571" s="17">
        <v>0.31641222823491</v>
      </c>
      <c r="F571" s="17"/>
      <c r="G571" s="17">
        <v>0.25023635899456798</v>
      </c>
      <c r="H571" s="17">
        <v>0.34394737164807299</v>
      </c>
      <c r="I571" s="17">
        <v>0.35809159879956498</v>
      </c>
      <c r="J571" s="17">
        <v>0.27627903089975903</v>
      </c>
      <c r="K571" s="17">
        <v>0.247805436692662</v>
      </c>
      <c r="L571" s="17">
        <v>0.24414963466665199</v>
      </c>
      <c r="M571" s="17"/>
      <c r="N571" s="17">
        <v>0.371590389823377</v>
      </c>
      <c r="O571" s="17">
        <v>0.27819028032506599</v>
      </c>
      <c r="P571" s="17">
        <v>0.29371704414091299</v>
      </c>
      <c r="Q571" s="17">
        <v>0.28681697918793603</v>
      </c>
      <c r="R571" s="17">
        <v>0.231837232447934</v>
      </c>
      <c r="S571" s="17">
        <v>0.213012083805665</v>
      </c>
      <c r="T571" s="17">
        <v>0.30513037594021097</v>
      </c>
      <c r="U571" s="17">
        <v>0.338289226599638</v>
      </c>
      <c r="V571" s="17">
        <v>0.27780635074135801</v>
      </c>
      <c r="W571" s="17">
        <v>0.26155270965675598</v>
      </c>
      <c r="X571" s="17">
        <v>0.25899206521676699</v>
      </c>
      <c r="Y571" s="17">
        <v>0.31769242108332801</v>
      </c>
      <c r="Z571" s="17"/>
      <c r="AA571" s="17">
        <v>0.319543051417642</v>
      </c>
      <c r="AB571" s="17">
        <v>0.316648468337906</v>
      </c>
      <c r="AC571" s="17">
        <v>0.26399878814669903</v>
      </c>
      <c r="AD571" s="17">
        <v>0.24302778569398101</v>
      </c>
      <c r="AE571" s="17"/>
      <c r="AF571" s="17">
        <v>0.34014151740415099</v>
      </c>
      <c r="AG571" s="17">
        <v>0.27996386557865499</v>
      </c>
      <c r="AH571" s="17">
        <v>0.297814908429336</v>
      </c>
      <c r="AI571" s="17">
        <v>0.25428654220049501</v>
      </c>
      <c r="AJ571" s="17">
        <v>0.25785015909021902</v>
      </c>
      <c r="AK571" s="17">
        <v>0.26433112657921798</v>
      </c>
      <c r="AL571" s="17"/>
      <c r="AM571" s="17">
        <v>0.26626411914215098</v>
      </c>
      <c r="AN571" s="17">
        <v>0.31987364041640898</v>
      </c>
      <c r="AO571" s="17">
        <v>0.30549800332636901</v>
      </c>
      <c r="AP571" s="17">
        <v>0.44703985289286702</v>
      </c>
      <c r="AQ571" s="17">
        <v>0.234964965288852</v>
      </c>
      <c r="AR571" s="17"/>
      <c r="AS571" s="17">
        <v>0.263864111598201</v>
      </c>
      <c r="AT571" s="17">
        <v>0.306976162737645</v>
      </c>
      <c r="AU571" s="17">
        <v>0.28961403566387101</v>
      </c>
      <c r="AV571" s="17"/>
      <c r="AW571" s="17">
        <v>0.27912349859371699</v>
      </c>
      <c r="AX571" s="17">
        <v>0.270453856580398</v>
      </c>
      <c r="AY571" s="17">
        <v>0.297738941780959</v>
      </c>
      <c r="AZ571" s="17">
        <v>0.33609549453697501</v>
      </c>
      <c r="BA571" s="17">
        <v>0.43495905966860698</v>
      </c>
      <c r="BB571" s="17"/>
      <c r="BC571" s="17">
        <v>0.27259948011496199</v>
      </c>
      <c r="BD571" s="17">
        <v>0.29925439765142797</v>
      </c>
      <c r="BE571" s="17" t="s">
        <v>101</v>
      </c>
      <c r="BF571" s="17">
        <v>0.318714979642295</v>
      </c>
      <c r="BG571" s="17">
        <v>0.26524255507429001</v>
      </c>
      <c r="BH571" s="17">
        <v>0.29320882983797097</v>
      </c>
      <c r="BI571" s="17">
        <v>0.33899626490718199</v>
      </c>
      <c r="BJ571" s="17"/>
      <c r="BK571" s="17">
        <v>0.239418372611748</v>
      </c>
      <c r="BL571" s="17">
        <v>0.27856279817934898</v>
      </c>
      <c r="BM571" s="17">
        <v>0.227717438654603</v>
      </c>
      <c r="BN571" s="17">
        <v>0.28639289569764798</v>
      </c>
      <c r="BO571" s="17">
        <v>0.34726306074421198</v>
      </c>
      <c r="BP571" s="17">
        <v>0.32908221857868403</v>
      </c>
      <c r="BQ571" s="17">
        <v>0.42583231640485297</v>
      </c>
      <c r="BR571" s="17">
        <v>0.35548587637218498</v>
      </c>
      <c r="BS571" s="17"/>
      <c r="BT571" s="17">
        <v>0.36396591513135201</v>
      </c>
      <c r="BU571" s="17">
        <v>0.25797408322940202</v>
      </c>
      <c r="BV571" s="17">
        <v>0.25019552171486498</v>
      </c>
      <c r="BW571" s="17"/>
      <c r="BX571" s="17">
        <v>0.332411683312408</v>
      </c>
      <c r="BY571" s="17">
        <v>0.28160052987926099</v>
      </c>
      <c r="BZ571" s="17"/>
      <c r="CA571" s="17">
        <v>0.43714202220135501</v>
      </c>
      <c r="CB571" s="17">
        <v>0.33679669157662301</v>
      </c>
      <c r="CC571" s="17">
        <v>0.310551938861442</v>
      </c>
      <c r="CD571" s="17">
        <v>0.27691684166880498</v>
      </c>
      <c r="CE571" s="17">
        <v>0.26067943002398197</v>
      </c>
    </row>
    <row r="572" spans="2:83" x14ac:dyDescent="0.35">
      <c r="B572" t="s">
        <v>113</v>
      </c>
      <c r="C572" s="17">
        <v>6.5612338016536306E-2</v>
      </c>
      <c r="D572" s="17">
        <v>7.4222187441255305E-2</v>
      </c>
      <c r="E572" s="17">
        <v>5.5926507684613803E-2</v>
      </c>
      <c r="F572" s="17"/>
      <c r="G572" s="17">
        <v>3.2069894912794598E-2</v>
      </c>
      <c r="H572" s="17">
        <v>6.9880977658497601E-2</v>
      </c>
      <c r="I572" s="17">
        <v>3.4692436813546002E-2</v>
      </c>
      <c r="J572" s="17">
        <v>5.2017517901079002E-2</v>
      </c>
      <c r="K572" s="17">
        <v>0.113842480612127</v>
      </c>
      <c r="L572" s="17">
        <v>8.8325020080344499E-2</v>
      </c>
      <c r="M572" s="17"/>
      <c r="N572" s="17">
        <v>4.3330541182438301E-2</v>
      </c>
      <c r="O572" s="17">
        <v>8.4647895238081305E-2</v>
      </c>
      <c r="P572" s="17">
        <v>5.3205292530187999E-2</v>
      </c>
      <c r="Q572" s="17">
        <v>7.84177237951105E-2</v>
      </c>
      <c r="R572" s="17">
        <v>7.6791077178751596E-2</v>
      </c>
      <c r="S572" s="17">
        <v>5.9276515815558102E-2</v>
      </c>
      <c r="T572" s="17">
        <v>6.9541942377088398E-2</v>
      </c>
      <c r="U572" s="17">
        <v>5.7521922932550699E-2</v>
      </c>
      <c r="V572" s="17">
        <v>6.4833388314601906E-2</v>
      </c>
      <c r="W572" s="17">
        <v>8.6509533480338005E-2</v>
      </c>
      <c r="X572" s="17">
        <v>4.7152305073478597E-2</v>
      </c>
      <c r="Y572" s="17">
        <v>4.5858603969472E-2</v>
      </c>
      <c r="Z572" s="17"/>
      <c r="AA572" s="17">
        <v>3.8634667537926402E-2</v>
      </c>
      <c r="AB572" s="17">
        <v>5.5536489096024197E-2</v>
      </c>
      <c r="AC572" s="17">
        <v>7.3086124233472702E-2</v>
      </c>
      <c r="AD572" s="17">
        <v>9.7249882159054502E-2</v>
      </c>
      <c r="AE572" s="17"/>
      <c r="AF572" s="17">
        <v>5.2203396397490102E-2</v>
      </c>
      <c r="AG572" s="17">
        <v>6.4718168390551001E-2</v>
      </c>
      <c r="AH572" s="17">
        <v>6.4550473954550699E-2</v>
      </c>
      <c r="AI572" s="17">
        <v>6.7677060858003499E-2</v>
      </c>
      <c r="AJ572" s="17">
        <v>8.0706614574219904E-2</v>
      </c>
      <c r="AK572" s="17">
        <v>9.2700115142933706E-2</v>
      </c>
      <c r="AL572" s="17"/>
      <c r="AM572" s="17">
        <v>5.5893436706249799E-2</v>
      </c>
      <c r="AN572" s="17">
        <v>5.6561798356003903E-2</v>
      </c>
      <c r="AO572" s="17">
        <v>7.3930212355361694E-2</v>
      </c>
      <c r="AP572" s="17">
        <v>4.8314546577135097E-2</v>
      </c>
      <c r="AQ572" s="17">
        <v>0.110968762574137</v>
      </c>
      <c r="AR572" s="17"/>
      <c r="AS572" s="17">
        <v>5.6252352879210203E-2</v>
      </c>
      <c r="AT572" s="17">
        <v>5.3337643410725902E-2</v>
      </c>
      <c r="AU572" s="17">
        <v>4.3969351226223898E-2</v>
      </c>
      <c r="AV572" s="17"/>
      <c r="AW572" s="17">
        <v>9.4573526637604405E-2</v>
      </c>
      <c r="AX572" s="17">
        <v>5.4086516437738798E-2</v>
      </c>
      <c r="AY572" s="17">
        <v>5.2677786049414102E-2</v>
      </c>
      <c r="AZ572" s="17">
        <v>2.8114402921685499E-2</v>
      </c>
      <c r="BA572" s="17">
        <v>2.3864675823113302E-2</v>
      </c>
      <c r="BB572" s="17"/>
      <c r="BC572" s="17">
        <v>7.3872611490345505E-2</v>
      </c>
      <c r="BD572" s="17">
        <v>4.08432263681218E-2</v>
      </c>
      <c r="BE572" s="17" t="s">
        <v>101</v>
      </c>
      <c r="BF572" s="17">
        <v>8.9626114446750699E-2</v>
      </c>
      <c r="BG572" s="17">
        <v>8.2986476163910999E-2</v>
      </c>
      <c r="BH572" s="17">
        <v>5.7392946203512499E-2</v>
      </c>
      <c r="BI572" s="17">
        <v>9.8162749279185404E-2</v>
      </c>
      <c r="BJ572" s="17"/>
      <c r="BK572" s="17">
        <v>9.2941652337074604E-2</v>
      </c>
      <c r="BL572" s="17">
        <v>7.2182884596316096E-2</v>
      </c>
      <c r="BM572" s="17">
        <v>7.2294915686792194E-2</v>
      </c>
      <c r="BN572" s="17">
        <v>8.0550306524809406E-2</v>
      </c>
      <c r="BO572" s="17">
        <v>3.0909007349552899E-2</v>
      </c>
      <c r="BP572" s="17">
        <v>3.7588484018404297E-2</v>
      </c>
      <c r="BQ572" s="17">
        <v>5.0772441223966402E-2</v>
      </c>
      <c r="BR572" s="17">
        <v>2.45964979889714E-2</v>
      </c>
      <c r="BS572" s="17"/>
      <c r="BT572" s="17">
        <v>3.7927975186243197E-2</v>
      </c>
      <c r="BU572" s="17">
        <v>9.0298797620672097E-2</v>
      </c>
      <c r="BV572" s="17">
        <v>7.0903461091027201E-2</v>
      </c>
      <c r="BW572" s="17"/>
      <c r="BX572" s="17">
        <v>3.72699834433372E-2</v>
      </c>
      <c r="BY572" s="17">
        <v>5.8688875359097802E-2</v>
      </c>
      <c r="BZ572" s="17"/>
      <c r="CA572" s="17">
        <v>0</v>
      </c>
      <c r="CB572" s="17">
        <v>1.8851160319582699E-2</v>
      </c>
      <c r="CC572" s="17">
        <v>4.9271067050749899E-2</v>
      </c>
      <c r="CD572" s="17">
        <v>6.9737312379730201E-2</v>
      </c>
      <c r="CE572" s="17">
        <v>6.2787917693066297E-2</v>
      </c>
    </row>
    <row r="573" spans="2:83" x14ac:dyDescent="0.35">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c r="BZ573" s="17"/>
      <c r="CA573" s="17"/>
      <c r="CB573" s="17"/>
      <c r="CC573" s="17"/>
      <c r="CD573" s="17"/>
      <c r="CE573" s="17"/>
    </row>
    <row r="574" spans="2:83" x14ac:dyDescent="0.35">
      <c r="B574" s="6" t="s">
        <v>319</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c r="BZ574" s="17"/>
      <c r="CA574" s="17"/>
      <c r="CB574" s="17"/>
      <c r="CC574" s="17"/>
      <c r="CD574" s="17"/>
      <c r="CE574" s="17"/>
    </row>
    <row r="575" spans="2:83" x14ac:dyDescent="0.35">
      <c r="B575" s="24" t="s">
        <v>103</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c r="BV575" s="17"/>
      <c r="BW575" s="17"/>
      <c r="BX575" s="17"/>
      <c r="BY575" s="17"/>
      <c r="BZ575" s="17"/>
      <c r="CA575" s="17"/>
      <c r="CB575" s="17"/>
      <c r="CC575" s="17"/>
      <c r="CD575" s="17"/>
      <c r="CE575" s="17"/>
    </row>
    <row r="576" spans="2:83" x14ac:dyDescent="0.35">
      <c r="B576" t="s">
        <v>312</v>
      </c>
      <c r="C576" s="17">
        <v>4.9299958119688098E-2</v>
      </c>
      <c r="D576" s="17">
        <v>5.2705176403753398E-2</v>
      </c>
      <c r="E576" s="17">
        <v>4.4561213899180899E-2</v>
      </c>
      <c r="F576" s="17"/>
      <c r="G576" s="17">
        <v>6.3421983598612106E-2</v>
      </c>
      <c r="H576" s="17">
        <v>2.8444878941167501E-2</v>
      </c>
      <c r="I576" s="17">
        <v>3.2390415155601197E-2</v>
      </c>
      <c r="J576" s="17">
        <v>3.7310233928486203E-2</v>
      </c>
      <c r="K576" s="17">
        <v>5.1580822995623998E-2</v>
      </c>
      <c r="L576" s="17">
        <v>7.8804102021125297E-2</v>
      </c>
      <c r="M576" s="17"/>
      <c r="N576" s="17">
        <v>4.53736263324672E-2</v>
      </c>
      <c r="O576" s="17">
        <v>4.7221411985555503E-2</v>
      </c>
      <c r="P576" s="17">
        <v>7.3435771062627594E-2</v>
      </c>
      <c r="Q576" s="17">
        <v>1.5567367375910199E-2</v>
      </c>
      <c r="R576" s="17">
        <v>6.0121957719704001E-2</v>
      </c>
      <c r="S576" s="17">
        <v>4.9153918716239003E-2</v>
      </c>
      <c r="T576" s="17">
        <v>3.9588045220506601E-2</v>
      </c>
      <c r="U576" s="17">
        <v>4.0271822802220102E-2</v>
      </c>
      <c r="V576" s="17">
        <v>5.3603581881695998E-2</v>
      </c>
      <c r="W576" s="17">
        <v>5.3609353046906803E-2</v>
      </c>
      <c r="X576" s="17">
        <v>8.7558394897012004E-2</v>
      </c>
      <c r="Y576" s="17">
        <v>3.3692099287672597E-2</v>
      </c>
      <c r="Z576" s="17"/>
      <c r="AA576" s="17">
        <v>5.1742143740869599E-2</v>
      </c>
      <c r="AB576" s="17">
        <v>4.6133478932299903E-2</v>
      </c>
      <c r="AC576" s="17">
        <v>4.0897500650474698E-2</v>
      </c>
      <c r="AD576" s="17">
        <v>5.7746817806953399E-2</v>
      </c>
      <c r="AE576" s="17"/>
      <c r="AF576" s="17">
        <v>3.9648756780967402E-2</v>
      </c>
      <c r="AG576" s="17">
        <v>4.9755955353445298E-2</v>
      </c>
      <c r="AH576" s="17">
        <v>1.97577843025999E-2</v>
      </c>
      <c r="AI576" s="17">
        <v>6.3128509340891106E-2</v>
      </c>
      <c r="AJ576" s="17">
        <v>6.5782495762227999E-2</v>
      </c>
      <c r="AK576" s="17">
        <v>7.9029096213219699E-2</v>
      </c>
      <c r="AL576" s="17"/>
      <c r="AM576" s="17">
        <v>5.06544065624027E-2</v>
      </c>
      <c r="AN576" s="17">
        <v>4.86770459956452E-2</v>
      </c>
      <c r="AO576" s="17">
        <v>3.4320811676783997E-2</v>
      </c>
      <c r="AP576" s="17">
        <v>4.9071863645331601E-2</v>
      </c>
      <c r="AQ576" s="17">
        <v>3.9424309968634899E-2</v>
      </c>
      <c r="AR576" s="17"/>
      <c r="AS576" s="17">
        <v>5.68938084267607E-2</v>
      </c>
      <c r="AT576" s="17">
        <v>4.7319554954064202E-2</v>
      </c>
      <c r="AU576" s="17">
        <v>5.5736917906020401E-2</v>
      </c>
      <c r="AV576" s="17"/>
      <c r="AW576" s="17">
        <v>4.59683171329347E-2</v>
      </c>
      <c r="AX576" s="17">
        <v>3.6620198893605897E-2</v>
      </c>
      <c r="AY576" s="17">
        <v>6.9238128565249996E-2</v>
      </c>
      <c r="AZ576" s="17">
        <v>3.1110684358593502E-2</v>
      </c>
      <c r="BA576" s="17">
        <v>0.111399735541022</v>
      </c>
      <c r="BB576" s="17"/>
      <c r="BC576" s="17">
        <v>5.7410779533419901E-2</v>
      </c>
      <c r="BD576" s="17">
        <v>3.17499031426971E-2</v>
      </c>
      <c r="BE576" s="17" t="s">
        <v>101</v>
      </c>
      <c r="BF576" s="17">
        <v>1.1619244302809801E-2</v>
      </c>
      <c r="BG576" s="17">
        <v>7.9854558564697101E-2</v>
      </c>
      <c r="BH576" s="17">
        <v>6.0342949816721503E-2</v>
      </c>
      <c r="BI576" s="17">
        <v>3.2174997090127402E-2</v>
      </c>
      <c r="BJ576" s="17"/>
      <c r="BK576" s="17">
        <v>4.6653803982341903E-2</v>
      </c>
      <c r="BL576" s="17">
        <v>6.0229373529366498E-2</v>
      </c>
      <c r="BM576" s="17">
        <v>5.3553383001522403E-2</v>
      </c>
      <c r="BN576" s="17">
        <v>3.7139996439183101E-2</v>
      </c>
      <c r="BO576" s="17">
        <v>2.78809887990661E-2</v>
      </c>
      <c r="BP576" s="17">
        <v>6.0901124180439498E-2</v>
      </c>
      <c r="BQ576" s="17">
        <v>5.34391875740809E-2</v>
      </c>
      <c r="BR576" s="17">
        <v>5.2054352753363599E-2</v>
      </c>
      <c r="BS576" s="17"/>
      <c r="BT576" s="17">
        <v>3.4785222480787199E-2</v>
      </c>
      <c r="BU576" s="17">
        <v>6.8151869124066594E-2</v>
      </c>
      <c r="BV576" s="17">
        <v>4.6593941961904098E-2</v>
      </c>
      <c r="BW576" s="17"/>
      <c r="BX576" s="17">
        <v>5.33736547574735E-2</v>
      </c>
      <c r="BY576" s="17">
        <v>4.4180453270179103E-2</v>
      </c>
      <c r="BZ576" s="17"/>
      <c r="CA576" s="17">
        <v>6.7503190773683205E-2</v>
      </c>
      <c r="CB576" s="17">
        <v>4.2463285077429302E-2</v>
      </c>
      <c r="CC576" s="17">
        <v>3.1768114510040302E-2</v>
      </c>
      <c r="CD576" s="17">
        <v>2.6637856853489801E-2</v>
      </c>
      <c r="CE576" s="17">
        <v>5.3449652399578003E-2</v>
      </c>
    </row>
    <row r="577" spans="2:83" x14ac:dyDescent="0.35">
      <c r="B577" t="s">
        <v>313</v>
      </c>
      <c r="C577" s="17">
        <v>6.7470122900173998E-2</v>
      </c>
      <c r="D577" s="17">
        <v>7.7115183174443103E-2</v>
      </c>
      <c r="E577" s="17">
        <v>5.8659048383431202E-2</v>
      </c>
      <c r="F577" s="17"/>
      <c r="G577" s="17">
        <v>0.100709905426537</v>
      </c>
      <c r="H577" s="17">
        <v>5.3144399535443698E-2</v>
      </c>
      <c r="I577" s="17">
        <v>6.3559543615089406E-2</v>
      </c>
      <c r="J577" s="17">
        <v>4.2388598723200901E-2</v>
      </c>
      <c r="K577" s="17">
        <v>6.23537306156242E-2</v>
      </c>
      <c r="L577" s="17">
        <v>8.3879598321228099E-2</v>
      </c>
      <c r="M577" s="17"/>
      <c r="N577" s="17">
        <v>7.1925762823530401E-2</v>
      </c>
      <c r="O577" s="17">
        <v>6.6420986980527202E-2</v>
      </c>
      <c r="P577" s="17">
        <v>7.6073094244724304E-2</v>
      </c>
      <c r="Q577" s="17">
        <v>3.0993680932454599E-2</v>
      </c>
      <c r="R577" s="17">
        <v>5.1771540772846097E-2</v>
      </c>
      <c r="S577" s="17">
        <v>7.9854409246533795E-2</v>
      </c>
      <c r="T577" s="17">
        <v>0.117763782035694</v>
      </c>
      <c r="U577" s="17">
        <v>5.0684413066406198E-2</v>
      </c>
      <c r="V577" s="17">
        <v>5.9222723203066999E-2</v>
      </c>
      <c r="W577" s="17">
        <v>6.6835735532749505E-2</v>
      </c>
      <c r="X577" s="17">
        <v>7.8153867621537906E-2</v>
      </c>
      <c r="Y577" s="17">
        <v>3.9329355441119901E-2</v>
      </c>
      <c r="Z577" s="17"/>
      <c r="AA577" s="17">
        <v>5.6310640753760702E-2</v>
      </c>
      <c r="AB577" s="17">
        <v>5.9929178540323098E-2</v>
      </c>
      <c r="AC577" s="17">
        <v>9.4090051557141299E-2</v>
      </c>
      <c r="AD577" s="17">
        <v>6.4459533865152699E-2</v>
      </c>
      <c r="AE577" s="17"/>
      <c r="AF577" s="17">
        <v>7.6505986416399302E-2</v>
      </c>
      <c r="AG577" s="17">
        <v>6.4976171133681704E-2</v>
      </c>
      <c r="AH577" s="17">
        <v>6.7616695911256505E-2</v>
      </c>
      <c r="AI577" s="17">
        <v>5.5468193103501998E-2</v>
      </c>
      <c r="AJ577" s="17">
        <v>7.6347352077460406E-2</v>
      </c>
      <c r="AK577" s="17">
        <v>6.2579309913978698E-2</v>
      </c>
      <c r="AL577" s="17"/>
      <c r="AM577" s="17">
        <v>8.5600474024325995E-2</v>
      </c>
      <c r="AN577" s="17">
        <v>5.4811690766948799E-2</v>
      </c>
      <c r="AO577" s="17">
        <v>0.11834124285450801</v>
      </c>
      <c r="AP577" s="17">
        <v>4.8434057862017203E-2</v>
      </c>
      <c r="AQ577" s="17">
        <v>2.5331504786735098E-2</v>
      </c>
      <c r="AR577" s="17"/>
      <c r="AS577" s="17">
        <v>7.6207911573819301E-2</v>
      </c>
      <c r="AT577" s="17">
        <v>6.2152983830594401E-2</v>
      </c>
      <c r="AU577" s="17">
        <v>9.2012801787394197E-2</v>
      </c>
      <c r="AV577" s="17"/>
      <c r="AW577" s="17">
        <v>6.1980158026834903E-2</v>
      </c>
      <c r="AX577" s="17">
        <v>8.0663226929476903E-2</v>
      </c>
      <c r="AY577" s="17">
        <v>6.1032433246871902E-2</v>
      </c>
      <c r="AZ577" s="17">
        <v>6.75361862500196E-2</v>
      </c>
      <c r="BA577" s="17">
        <v>0</v>
      </c>
      <c r="BB577" s="17"/>
      <c r="BC577" s="17">
        <v>7.3792305448482906E-2</v>
      </c>
      <c r="BD577" s="17">
        <v>6.4302237633865097E-2</v>
      </c>
      <c r="BE577" s="17" t="s">
        <v>101</v>
      </c>
      <c r="BF577" s="17">
        <v>5.6386539474974302E-2</v>
      </c>
      <c r="BG577" s="17">
        <v>6.7650362055658497E-2</v>
      </c>
      <c r="BH577" s="17">
        <v>6.7720361827610001E-2</v>
      </c>
      <c r="BI577" s="17">
        <v>3.31224181871854E-2</v>
      </c>
      <c r="BJ577" s="17"/>
      <c r="BK577" s="17">
        <v>7.1569433689327097E-2</v>
      </c>
      <c r="BL577" s="17">
        <v>6.5626092680830903E-2</v>
      </c>
      <c r="BM577" s="17">
        <v>8.9891963756202897E-2</v>
      </c>
      <c r="BN577" s="17">
        <v>8.0564766707298299E-2</v>
      </c>
      <c r="BO577" s="17">
        <v>5.2169102871993403E-2</v>
      </c>
      <c r="BP577" s="17">
        <v>5.5740216347782597E-2</v>
      </c>
      <c r="BQ577" s="17">
        <v>3.91138759680782E-2</v>
      </c>
      <c r="BR577" s="17">
        <v>4.8304510438451499E-2</v>
      </c>
      <c r="BS577" s="17"/>
      <c r="BT577" s="17">
        <v>5.1621762752070602E-2</v>
      </c>
      <c r="BU577" s="17">
        <v>6.5433084609246697E-2</v>
      </c>
      <c r="BV577" s="17">
        <v>7.8743687685689706E-2</v>
      </c>
      <c r="BW577" s="17"/>
      <c r="BX577" s="17">
        <v>7.3881495031070804E-2</v>
      </c>
      <c r="BY577" s="17">
        <v>6.3266136438071399E-2</v>
      </c>
      <c r="BZ577" s="17"/>
      <c r="CA577" s="17">
        <v>5.6989747673228099E-2</v>
      </c>
      <c r="CB577" s="17">
        <v>3.7636449370855002E-2</v>
      </c>
      <c r="CC577" s="17">
        <v>5.72024006158421E-2</v>
      </c>
      <c r="CD577" s="17">
        <v>9.9783649250890394E-2</v>
      </c>
      <c r="CE577" s="17">
        <v>7.72948923610806E-2</v>
      </c>
    </row>
    <row r="578" spans="2:83" x14ac:dyDescent="0.35">
      <c r="B578" t="s">
        <v>314</v>
      </c>
      <c r="C578" s="17">
        <v>0.15310300517171699</v>
      </c>
      <c r="D578" s="17">
        <v>0.17099541009577099</v>
      </c>
      <c r="E578" s="17">
        <v>0.135680743697282</v>
      </c>
      <c r="F578" s="17"/>
      <c r="G578" s="17">
        <v>0.175575133974958</v>
      </c>
      <c r="H578" s="17">
        <v>0.118536292622772</v>
      </c>
      <c r="I578" s="17">
        <v>0.162975019423103</v>
      </c>
      <c r="J578" s="17">
        <v>0.154043753966045</v>
      </c>
      <c r="K578" s="17">
        <v>0.16687616940049099</v>
      </c>
      <c r="L578" s="17">
        <v>0.14837519175642999</v>
      </c>
      <c r="M578" s="17"/>
      <c r="N578" s="17">
        <v>0.131743119381453</v>
      </c>
      <c r="O578" s="17">
        <v>0.14239197298882</v>
      </c>
      <c r="P578" s="17">
        <v>0.122049240667325</v>
      </c>
      <c r="Q578" s="17">
        <v>0.17588451375629399</v>
      </c>
      <c r="R578" s="17">
        <v>0.14368835433609101</v>
      </c>
      <c r="S578" s="17">
        <v>0.21847764908694101</v>
      </c>
      <c r="T578" s="17">
        <v>0.13065673233672301</v>
      </c>
      <c r="U578" s="17">
        <v>0.14348539456470699</v>
      </c>
      <c r="V578" s="17">
        <v>0.15676200205621499</v>
      </c>
      <c r="W578" s="17">
        <v>0.175216536171759</v>
      </c>
      <c r="X578" s="17">
        <v>0.17393924928516699</v>
      </c>
      <c r="Y578" s="17">
        <v>9.7572865166721895E-2</v>
      </c>
      <c r="Z578" s="17"/>
      <c r="AA578" s="17">
        <v>0.14396348702644399</v>
      </c>
      <c r="AB578" s="17">
        <v>0.130638131879975</v>
      </c>
      <c r="AC578" s="17">
        <v>0.19123600318697201</v>
      </c>
      <c r="AD578" s="17">
        <v>0.15206792974209299</v>
      </c>
      <c r="AE578" s="17"/>
      <c r="AF578" s="17">
        <v>0.127653865420463</v>
      </c>
      <c r="AG578" s="17">
        <v>0.14672550744318</v>
      </c>
      <c r="AH578" s="17">
        <v>0.187224180805457</v>
      </c>
      <c r="AI578" s="17">
        <v>0.15345664583105401</v>
      </c>
      <c r="AJ578" s="17">
        <v>0.17569509552465601</v>
      </c>
      <c r="AK578" s="17">
        <v>0.14566150720415999</v>
      </c>
      <c r="AL578" s="17"/>
      <c r="AM578" s="17">
        <v>0.17826369481062601</v>
      </c>
      <c r="AN578" s="17">
        <v>0.12221349492429701</v>
      </c>
      <c r="AO578" s="17">
        <v>0.157311830835627</v>
      </c>
      <c r="AP578" s="17">
        <v>0.14371814759110499</v>
      </c>
      <c r="AQ578" s="17">
        <v>0.16137972664036501</v>
      </c>
      <c r="AR578" s="17"/>
      <c r="AS578" s="17">
        <v>0.193613090469159</v>
      </c>
      <c r="AT578" s="17">
        <v>0.11955517784285399</v>
      </c>
      <c r="AU578" s="17">
        <v>0.131210612813174</v>
      </c>
      <c r="AV578" s="17"/>
      <c r="AW578" s="17">
        <v>0.17812568731501799</v>
      </c>
      <c r="AX578" s="17">
        <v>0.175835484539799</v>
      </c>
      <c r="AY578" s="17">
        <v>0.13140824936164</v>
      </c>
      <c r="AZ578" s="17">
        <v>9.7735248106531905E-2</v>
      </c>
      <c r="BA578" s="17">
        <v>0.14940903477678999</v>
      </c>
      <c r="BB578" s="17"/>
      <c r="BC578" s="17">
        <v>0.17486574930410601</v>
      </c>
      <c r="BD578" s="17">
        <v>0.14964938762109001</v>
      </c>
      <c r="BE578" s="17" t="s">
        <v>101</v>
      </c>
      <c r="BF578" s="17">
        <v>0.16033770102720801</v>
      </c>
      <c r="BG578" s="17">
        <v>0.114715402394237</v>
      </c>
      <c r="BH578" s="17">
        <v>0.114415468059703</v>
      </c>
      <c r="BI578" s="17">
        <v>0.16210675617926901</v>
      </c>
      <c r="BJ578" s="17"/>
      <c r="BK578" s="17">
        <v>0.102132996077099</v>
      </c>
      <c r="BL578" s="17">
        <v>0.165915026887647</v>
      </c>
      <c r="BM578" s="17">
        <v>0.14572294622993201</v>
      </c>
      <c r="BN578" s="17">
        <v>0.14216437366165199</v>
      </c>
      <c r="BO578" s="17">
        <v>0.176932850286353</v>
      </c>
      <c r="BP578" s="17">
        <v>0.154162937931794</v>
      </c>
      <c r="BQ578" s="17">
        <v>0.110811377910674</v>
      </c>
      <c r="BR578" s="17">
        <v>0.18363118255705599</v>
      </c>
      <c r="BS578" s="17"/>
      <c r="BT578" s="17">
        <v>0.13718242546217299</v>
      </c>
      <c r="BU578" s="17">
        <v>0.16311398174434399</v>
      </c>
      <c r="BV578" s="17">
        <v>0.157112877744984</v>
      </c>
      <c r="BW578" s="17"/>
      <c r="BX578" s="17">
        <v>0.13834730506058801</v>
      </c>
      <c r="BY578" s="17">
        <v>0.165783250482155</v>
      </c>
      <c r="BZ578" s="17"/>
      <c r="CA578" s="17">
        <v>9.3851065491936406E-2</v>
      </c>
      <c r="CB578" s="17">
        <v>0.16124299035310699</v>
      </c>
      <c r="CC578" s="17">
        <v>0.132650214108324</v>
      </c>
      <c r="CD578" s="17">
        <v>0.18003511142109099</v>
      </c>
      <c r="CE578" s="17">
        <v>0.17383828849800501</v>
      </c>
    </row>
    <row r="579" spans="2:83" x14ac:dyDescent="0.35">
      <c r="B579" t="s">
        <v>315</v>
      </c>
      <c r="C579" s="17">
        <v>0.33391583136851199</v>
      </c>
      <c r="D579" s="17">
        <v>0.32177974613794502</v>
      </c>
      <c r="E579" s="17">
        <v>0.34764241261741302</v>
      </c>
      <c r="F579" s="17"/>
      <c r="G579" s="17">
        <v>0.305463710098761</v>
      </c>
      <c r="H579" s="17">
        <v>0.344095067568577</v>
      </c>
      <c r="I579" s="17">
        <v>0.315931335319655</v>
      </c>
      <c r="J579" s="17">
        <v>0.36199652306473601</v>
      </c>
      <c r="K579" s="17">
        <v>0.32658460604442902</v>
      </c>
      <c r="L579" s="17">
        <v>0.34135842850081999</v>
      </c>
      <c r="M579" s="17"/>
      <c r="N579" s="17">
        <v>0.32214804147402798</v>
      </c>
      <c r="O579" s="17">
        <v>0.33680420584614501</v>
      </c>
      <c r="P579" s="17">
        <v>0.30086518478345903</v>
      </c>
      <c r="Q579" s="17">
        <v>0.39898669501282302</v>
      </c>
      <c r="R579" s="17">
        <v>0.37390406385868702</v>
      </c>
      <c r="S579" s="17">
        <v>0.36793602229372702</v>
      </c>
      <c r="T579" s="17">
        <v>0.26105422423749203</v>
      </c>
      <c r="U579" s="17">
        <v>0.35541122641301598</v>
      </c>
      <c r="V579" s="17">
        <v>0.35407102302468102</v>
      </c>
      <c r="W579" s="17">
        <v>0.31700787851993301</v>
      </c>
      <c r="X579" s="17">
        <v>0.254185912126484</v>
      </c>
      <c r="Y579" s="17">
        <v>0.35022689909518701</v>
      </c>
      <c r="Z579" s="17"/>
      <c r="AA579" s="17">
        <v>0.35629995646979001</v>
      </c>
      <c r="AB579" s="17">
        <v>0.34552457805603498</v>
      </c>
      <c r="AC579" s="17">
        <v>0.33346919495437499</v>
      </c>
      <c r="AD579" s="17">
        <v>0.29854845061654101</v>
      </c>
      <c r="AE579" s="17"/>
      <c r="AF579" s="17">
        <v>0.29318981339560901</v>
      </c>
      <c r="AG579" s="17">
        <v>0.36361902656423301</v>
      </c>
      <c r="AH579" s="17">
        <v>0.33606465413328601</v>
      </c>
      <c r="AI579" s="17">
        <v>0.35787453312776502</v>
      </c>
      <c r="AJ579" s="17">
        <v>0.34119592519780101</v>
      </c>
      <c r="AK579" s="17">
        <v>0.21516507105215901</v>
      </c>
      <c r="AL579" s="17"/>
      <c r="AM579" s="17">
        <v>0.34360777555397298</v>
      </c>
      <c r="AN579" s="17">
        <v>0.31827185670589297</v>
      </c>
      <c r="AO579" s="17">
        <v>0.26367796303008301</v>
      </c>
      <c r="AP579" s="17">
        <v>0.35188468283586999</v>
      </c>
      <c r="AQ579" s="17">
        <v>0.37049958424059098</v>
      </c>
      <c r="AR579" s="17"/>
      <c r="AS579" s="17">
        <v>0.34610900375029002</v>
      </c>
      <c r="AT579" s="17">
        <v>0.32300538551834101</v>
      </c>
      <c r="AU579" s="17">
        <v>0.30086989119834501</v>
      </c>
      <c r="AV579" s="17"/>
      <c r="AW579" s="17">
        <v>0.31432502597289402</v>
      </c>
      <c r="AX579" s="17">
        <v>0.33175100293160298</v>
      </c>
      <c r="AY579" s="17">
        <v>0.34218051961999602</v>
      </c>
      <c r="AZ579" s="17">
        <v>0.386572243040749</v>
      </c>
      <c r="BA579" s="17">
        <v>0.28886440320631102</v>
      </c>
      <c r="BB579" s="17"/>
      <c r="BC579" s="17">
        <v>0.32302433520472701</v>
      </c>
      <c r="BD579" s="17">
        <v>0.38353681425328201</v>
      </c>
      <c r="BE579" s="17" t="s">
        <v>101</v>
      </c>
      <c r="BF579" s="17">
        <v>0.28351648121888701</v>
      </c>
      <c r="BG579" s="17">
        <v>0.31077234675496801</v>
      </c>
      <c r="BH579" s="17">
        <v>0.32326812922821702</v>
      </c>
      <c r="BI579" s="17">
        <v>0.37700222005149697</v>
      </c>
      <c r="BJ579" s="17"/>
      <c r="BK579" s="17">
        <v>0.337664393386713</v>
      </c>
      <c r="BL579" s="17">
        <v>0.30537502838041702</v>
      </c>
      <c r="BM579" s="17">
        <v>0.34797297513458603</v>
      </c>
      <c r="BN579" s="17">
        <v>0.33974981853549902</v>
      </c>
      <c r="BO579" s="17">
        <v>0.34541944470347302</v>
      </c>
      <c r="BP579" s="17">
        <v>0.32912928354264898</v>
      </c>
      <c r="BQ579" s="17">
        <v>0.39921338672095202</v>
      </c>
      <c r="BR579" s="17">
        <v>0.29001104949787199</v>
      </c>
      <c r="BS579" s="17"/>
      <c r="BT579" s="17">
        <v>0.34173020159052397</v>
      </c>
      <c r="BU579" s="17">
        <v>0.33110717299619502</v>
      </c>
      <c r="BV579" s="17">
        <v>0.33270648383701901</v>
      </c>
      <c r="BW579" s="17"/>
      <c r="BX579" s="17">
        <v>0.31404229106585702</v>
      </c>
      <c r="BY579" s="17">
        <v>0.33825727813182699</v>
      </c>
      <c r="BZ579" s="17"/>
      <c r="CA579" s="17">
        <v>0.27814730179610297</v>
      </c>
      <c r="CB579" s="17">
        <v>0.35721698255277201</v>
      </c>
      <c r="CC579" s="17">
        <v>0.378883989642469</v>
      </c>
      <c r="CD579" s="17">
        <v>0.31074948470276498</v>
      </c>
      <c r="CE579" s="17">
        <v>0.314145955410424</v>
      </c>
    </row>
    <row r="580" spans="2:83" x14ac:dyDescent="0.35">
      <c r="B580" t="s">
        <v>316</v>
      </c>
      <c r="C580" s="17">
        <v>0.32791130333757401</v>
      </c>
      <c r="D580" s="17">
        <v>0.30765153675833601</v>
      </c>
      <c r="E580" s="17">
        <v>0.34783641053965603</v>
      </c>
      <c r="F580" s="17"/>
      <c r="G580" s="17">
        <v>0.317321391818642</v>
      </c>
      <c r="H580" s="17">
        <v>0.42465697442991202</v>
      </c>
      <c r="I580" s="17">
        <v>0.39114376630611702</v>
      </c>
      <c r="J580" s="17">
        <v>0.33997385888906101</v>
      </c>
      <c r="K580" s="17">
        <v>0.27939402698513</v>
      </c>
      <c r="L580" s="17">
        <v>0.227339999540527</v>
      </c>
      <c r="M580" s="17"/>
      <c r="N580" s="17">
        <v>0.39694706861303197</v>
      </c>
      <c r="O580" s="17">
        <v>0.31020520168051402</v>
      </c>
      <c r="P580" s="17">
        <v>0.36865036235385001</v>
      </c>
      <c r="Q580" s="17">
        <v>0.33574481457794803</v>
      </c>
      <c r="R580" s="17">
        <v>0.28012555248298798</v>
      </c>
      <c r="S580" s="17">
        <v>0.24770621512662599</v>
      </c>
      <c r="T580" s="17">
        <v>0.34359390600864897</v>
      </c>
      <c r="U580" s="17">
        <v>0.32931006287967401</v>
      </c>
      <c r="V580" s="17">
        <v>0.29149041604159098</v>
      </c>
      <c r="W580" s="17">
        <v>0.312025536283009</v>
      </c>
      <c r="X580" s="17">
        <v>0.331241363838986</v>
      </c>
      <c r="Y580" s="17">
        <v>0.43459219653485798</v>
      </c>
      <c r="Z580" s="17"/>
      <c r="AA580" s="17">
        <v>0.34513028332089801</v>
      </c>
      <c r="AB580" s="17">
        <v>0.34944199247087698</v>
      </c>
      <c r="AC580" s="17">
        <v>0.27324391162742701</v>
      </c>
      <c r="AD580" s="17">
        <v>0.33767808714372899</v>
      </c>
      <c r="AE580" s="17"/>
      <c r="AF580" s="17">
        <v>0.417630545014406</v>
      </c>
      <c r="AG580" s="17">
        <v>0.31319148010922199</v>
      </c>
      <c r="AH580" s="17">
        <v>0.32456681652225999</v>
      </c>
      <c r="AI580" s="17">
        <v>0.29645920664478098</v>
      </c>
      <c r="AJ580" s="17">
        <v>0.234917150140624</v>
      </c>
      <c r="AK580" s="17">
        <v>0.38864298698591199</v>
      </c>
      <c r="AL580" s="17"/>
      <c r="AM580" s="17">
        <v>0.27167326377628298</v>
      </c>
      <c r="AN580" s="17">
        <v>0.402800993492125</v>
      </c>
      <c r="AO580" s="17">
        <v>0.35214979653045803</v>
      </c>
      <c r="AP580" s="17">
        <v>0.30867202033258201</v>
      </c>
      <c r="AQ580" s="17">
        <v>0.29632841741621002</v>
      </c>
      <c r="AR580" s="17"/>
      <c r="AS580" s="17">
        <v>0.25962406979019798</v>
      </c>
      <c r="AT580" s="17">
        <v>0.399730057432092</v>
      </c>
      <c r="AU580" s="17">
        <v>0.348237610126515</v>
      </c>
      <c r="AV580" s="17"/>
      <c r="AW580" s="17">
        <v>0.31362638549669303</v>
      </c>
      <c r="AX580" s="17">
        <v>0.31183942773382001</v>
      </c>
      <c r="AY580" s="17">
        <v>0.34300625245914601</v>
      </c>
      <c r="AZ580" s="17">
        <v>0.39299922928821601</v>
      </c>
      <c r="BA580" s="17">
        <v>0.42453691301221003</v>
      </c>
      <c r="BB580" s="17"/>
      <c r="BC580" s="17">
        <v>0.27837022073829099</v>
      </c>
      <c r="BD580" s="17">
        <v>0.32980856099146499</v>
      </c>
      <c r="BE580" s="17" t="s">
        <v>101</v>
      </c>
      <c r="BF580" s="17">
        <v>0.44948204867709202</v>
      </c>
      <c r="BG580" s="17">
        <v>0.35230587901742499</v>
      </c>
      <c r="BH580" s="17">
        <v>0.37875525079858102</v>
      </c>
      <c r="BI580" s="17">
        <v>0.31256686622110103</v>
      </c>
      <c r="BJ580" s="17"/>
      <c r="BK580" s="17">
        <v>0.36355159726195702</v>
      </c>
      <c r="BL580" s="17">
        <v>0.32968944933620098</v>
      </c>
      <c r="BM580" s="17">
        <v>0.29460309322019301</v>
      </c>
      <c r="BN580" s="17">
        <v>0.31417016811120602</v>
      </c>
      <c r="BO580" s="17">
        <v>0.36690335399276902</v>
      </c>
      <c r="BP580" s="17">
        <v>0.34351983238359002</v>
      </c>
      <c r="BQ580" s="17">
        <v>0.376633141328094</v>
      </c>
      <c r="BR580" s="17">
        <v>0.37832377678312201</v>
      </c>
      <c r="BS580" s="17"/>
      <c r="BT580" s="17">
        <v>0.39975184975044697</v>
      </c>
      <c r="BU580" s="17">
        <v>0.26050937669575602</v>
      </c>
      <c r="BV580" s="17">
        <v>0.319044088574718</v>
      </c>
      <c r="BW580" s="17"/>
      <c r="BX580" s="17">
        <v>0.385674648611182</v>
      </c>
      <c r="BY580" s="17">
        <v>0.33148081458866802</v>
      </c>
      <c r="BZ580" s="17"/>
      <c r="CA580" s="17">
        <v>0.50350869426504896</v>
      </c>
      <c r="CB580" s="17">
        <v>0.37463324963933903</v>
      </c>
      <c r="CC580" s="17">
        <v>0.35659839656238701</v>
      </c>
      <c r="CD580" s="17">
        <v>0.33212962523012102</v>
      </c>
      <c r="CE580" s="17">
        <v>0.30948601841907403</v>
      </c>
    </row>
    <row r="581" spans="2:83" x14ac:dyDescent="0.35">
      <c r="B581" t="s">
        <v>113</v>
      </c>
      <c r="C581" s="17">
        <v>6.8299779102334604E-2</v>
      </c>
      <c r="D581" s="17">
        <v>6.9752947429751896E-2</v>
      </c>
      <c r="E581" s="17">
        <v>6.5620170863036606E-2</v>
      </c>
      <c r="F581" s="17"/>
      <c r="G581" s="17">
        <v>3.7507875082489303E-2</v>
      </c>
      <c r="H581" s="17">
        <v>3.1122386902127899E-2</v>
      </c>
      <c r="I581" s="17">
        <v>3.3999920180433803E-2</v>
      </c>
      <c r="J581" s="17">
        <v>6.4287031428470504E-2</v>
      </c>
      <c r="K581" s="17">
        <v>0.11321064395870099</v>
      </c>
      <c r="L581" s="17">
        <v>0.12024267985987</v>
      </c>
      <c r="M581" s="17"/>
      <c r="N581" s="17">
        <v>3.1862381375489197E-2</v>
      </c>
      <c r="O581" s="17">
        <v>9.6956220518438302E-2</v>
      </c>
      <c r="P581" s="17">
        <v>5.8926346888014403E-2</v>
      </c>
      <c r="Q581" s="17">
        <v>4.2822928344569897E-2</v>
      </c>
      <c r="R581" s="17">
        <v>9.03885308296839E-2</v>
      </c>
      <c r="S581" s="17">
        <v>3.6871785529932699E-2</v>
      </c>
      <c r="T581" s="17">
        <v>0.107343310160936</v>
      </c>
      <c r="U581" s="17">
        <v>8.0837080273976E-2</v>
      </c>
      <c r="V581" s="17">
        <v>8.4850253792749894E-2</v>
      </c>
      <c r="W581" s="17">
        <v>7.5304960445643596E-2</v>
      </c>
      <c r="X581" s="17">
        <v>7.4921212230813494E-2</v>
      </c>
      <c r="Y581" s="17">
        <v>4.4586584474440798E-2</v>
      </c>
      <c r="Z581" s="17"/>
      <c r="AA581" s="17">
        <v>4.6553488688238498E-2</v>
      </c>
      <c r="AB581" s="17">
        <v>6.8332640120489702E-2</v>
      </c>
      <c r="AC581" s="17">
        <v>6.70633380236101E-2</v>
      </c>
      <c r="AD581" s="17">
        <v>8.9499180825531099E-2</v>
      </c>
      <c r="AE581" s="17"/>
      <c r="AF581" s="17">
        <v>4.5371032972155001E-2</v>
      </c>
      <c r="AG581" s="17">
        <v>6.1731859396237099E-2</v>
      </c>
      <c r="AH581" s="17">
        <v>6.4769868325140006E-2</v>
      </c>
      <c r="AI581" s="17">
        <v>7.3612911952007004E-2</v>
      </c>
      <c r="AJ581" s="17">
        <v>0.106061981297231</v>
      </c>
      <c r="AK581" s="17">
        <v>0.108922028630571</v>
      </c>
      <c r="AL581" s="17"/>
      <c r="AM581" s="17">
        <v>7.0200385272390003E-2</v>
      </c>
      <c r="AN581" s="17">
        <v>5.3224918115091301E-2</v>
      </c>
      <c r="AO581" s="17">
        <v>7.4198355072540897E-2</v>
      </c>
      <c r="AP581" s="17">
        <v>9.8219227733093897E-2</v>
      </c>
      <c r="AQ581" s="17">
        <v>0.107036456947464</v>
      </c>
      <c r="AR581" s="17"/>
      <c r="AS581" s="17">
        <v>6.7552115989772996E-2</v>
      </c>
      <c r="AT581" s="17">
        <v>4.8236840422053902E-2</v>
      </c>
      <c r="AU581" s="17">
        <v>7.1932166168551998E-2</v>
      </c>
      <c r="AV581" s="17"/>
      <c r="AW581" s="17">
        <v>8.5974426055625094E-2</v>
      </c>
      <c r="AX581" s="17">
        <v>6.3290658971695501E-2</v>
      </c>
      <c r="AY581" s="17">
        <v>5.3134416747096701E-2</v>
      </c>
      <c r="AZ581" s="17">
        <v>2.4046408955889598E-2</v>
      </c>
      <c r="BA581" s="17">
        <v>2.5789913463666801E-2</v>
      </c>
      <c r="BB581" s="17"/>
      <c r="BC581" s="17">
        <v>9.2536609770973194E-2</v>
      </c>
      <c r="BD581" s="17">
        <v>4.0953096357600499E-2</v>
      </c>
      <c r="BE581" s="17" t="s">
        <v>101</v>
      </c>
      <c r="BF581" s="17">
        <v>3.8657985299029397E-2</v>
      </c>
      <c r="BG581" s="17">
        <v>7.4701451213014095E-2</v>
      </c>
      <c r="BH581" s="17">
        <v>5.5497840269167098E-2</v>
      </c>
      <c r="BI581" s="17">
        <v>8.3026742270820603E-2</v>
      </c>
      <c r="BJ581" s="17"/>
      <c r="BK581" s="17">
        <v>7.8427775602561797E-2</v>
      </c>
      <c r="BL581" s="17">
        <v>7.31650291855378E-2</v>
      </c>
      <c r="BM581" s="17">
        <v>6.8255638657563997E-2</v>
      </c>
      <c r="BN581" s="17">
        <v>8.6210876545162199E-2</v>
      </c>
      <c r="BO581" s="17">
        <v>3.0694259346345999E-2</v>
      </c>
      <c r="BP581" s="17">
        <v>5.6546605613744499E-2</v>
      </c>
      <c r="BQ581" s="17">
        <v>2.0789030498120899E-2</v>
      </c>
      <c r="BR581" s="17">
        <v>4.7675127970134797E-2</v>
      </c>
      <c r="BS581" s="17"/>
      <c r="BT581" s="17">
        <v>3.4928537963999098E-2</v>
      </c>
      <c r="BU581" s="17">
        <v>0.111684514830392</v>
      </c>
      <c r="BV581" s="17">
        <v>6.5798920195684701E-2</v>
      </c>
      <c r="BW581" s="17"/>
      <c r="BX581" s="17">
        <v>3.4680605473828202E-2</v>
      </c>
      <c r="BY581" s="17">
        <v>5.70320670890994E-2</v>
      </c>
      <c r="BZ581" s="17"/>
      <c r="CA581" s="17">
        <v>0</v>
      </c>
      <c r="CB581" s="17">
        <v>2.6807043006498402E-2</v>
      </c>
      <c r="CC581" s="17">
        <v>4.2896884560938001E-2</v>
      </c>
      <c r="CD581" s="17">
        <v>5.0664272541642699E-2</v>
      </c>
      <c r="CE581" s="17">
        <v>7.1785192911838699E-2</v>
      </c>
    </row>
    <row r="582" spans="2:83" x14ac:dyDescent="0.35">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c r="BY582" s="17"/>
      <c r="BZ582" s="17"/>
      <c r="CA582" s="17"/>
      <c r="CB582" s="17"/>
      <c r="CC582" s="17"/>
      <c r="CD582" s="17"/>
      <c r="CE582" s="17"/>
    </row>
    <row r="583" spans="2:83" x14ac:dyDescent="0.35">
      <c r="B583" s="6" t="s">
        <v>320</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c r="BY583" s="17"/>
      <c r="BZ583" s="17"/>
      <c r="CA583" s="17"/>
      <c r="CB583" s="17"/>
      <c r="CC583" s="17"/>
      <c r="CD583" s="17"/>
      <c r="CE583" s="17"/>
    </row>
    <row r="584" spans="2:83" x14ac:dyDescent="0.35">
      <c r="B584" s="24" t="s">
        <v>103</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c r="BZ584" s="17"/>
      <c r="CA584" s="17"/>
      <c r="CB584" s="17"/>
      <c r="CC584" s="17"/>
      <c r="CD584" s="17"/>
      <c r="CE584" s="17"/>
    </row>
    <row r="585" spans="2:83" x14ac:dyDescent="0.35">
      <c r="B585" t="s">
        <v>312</v>
      </c>
      <c r="C585" s="17">
        <v>4.75372028456299E-2</v>
      </c>
      <c r="D585" s="17">
        <v>5.3890673034510998E-2</v>
      </c>
      <c r="E585" s="17">
        <v>4.0780430184551499E-2</v>
      </c>
      <c r="F585" s="17"/>
      <c r="G585" s="17">
        <v>6.0843296166330101E-2</v>
      </c>
      <c r="H585" s="17">
        <v>2.96913998775577E-2</v>
      </c>
      <c r="I585" s="17">
        <v>4.2807536516328799E-2</v>
      </c>
      <c r="J585" s="17">
        <v>3.8999678705854697E-2</v>
      </c>
      <c r="K585" s="17">
        <v>4.9302116259609098E-2</v>
      </c>
      <c r="L585" s="17">
        <v>6.2800629432397295E-2</v>
      </c>
      <c r="M585" s="17"/>
      <c r="N585" s="17">
        <v>4.2715491096719398E-2</v>
      </c>
      <c r="O585" s="17">
        <v>1.8490987044892E-2</v>
      </c>
      <c r="P585" s="17">
        <v>6.24016730165853E-2</v>
      </c>
      <c r="Q585" s="17">
        <v>9.6307355107019509E-3</v>
      </c>
      <c r="R585" s="17">
        <v>5.3639772511090901E-2</v>
      </c>
      <c r="S585" s="17">
        <v>4.6462127187231902E-2</v>
      </c>
      <c r="T585" s="17">
        <v>8.8883420362191698E-2</v>
      </c>
      <c r="U585" s="17">
        <v>1.9437526176586901E-2</v>
      </c>
      <c r="V585" s="17">
        <v>4.43731971513662E-2</v>
      </c>
      <c r="W585" s="17">
        <v>6.2936726483056205E-2</v>
      </c>
      <c r="X585" s="17">
        <v>0.117892623439424</v>
      </c>
      <c r="Y585" s="17">
        <v>3.3692099287672597E-2</v>
      </c>
      <c r="Z585" s="17"/>
      <c r="AA585" s="17">
        <v>4.4772616591318502E-2</v>
      </c>
      <c r="AB585" s="17">
        <v>4.2349025677598198E-2</v>
      </c>
      <c r="AC585" s="17">
        <v>4.2847634123216197E-2</v>
      </c>
      <c r="AD585" s="17">
        <v>6.04247973042727E-2</v>
      </c>
      <c r="AE585" s="17"/>
      <c r="AF585" s="17">
        <v>3.8352478715881398E-2</v>
      </c>
      <c r="AG585" s="17">
        <v>5.0652388550921898E-2</v>
      </c>
      <c r="AH585" s="17">
        <v>1.30307921516278E-2</v>
      </c>
      <c r="AI585" s="17">
        <v>5.69156233763577E-2</v>
      </c>
      <c r="AJ585" s="17">
        <v>8.0738757452912105E-2</v>
      </c>
      <c r="AK585" s="17">
        <v>3.9870897971799997E-2</v>
      </c>
      <c r="AL585" s="17"/>
      <c r="AM585" s="17">
        <v>5.3670121979987898E-2</v>
      </c>
      <c r="AN585" s="17">
        <v>4.4177746720479798E-2</v>
      </c>
      <c r="AO585" s="17">
        <v>4.4093072843847197E-2</v>
      </c>
      <c r="AP585" s="17">
        <v>0</v>
      </c>
      <c r="AQ585" s="17">
        <v>4.2064718497242901E-2</v>
      </c>
      <c r="AR585" s="17"/>
      <c r="AS585" s="17">
        <v>5.2050986743549001E-2</v>
      </c>
      <c r="AT585" s="17">
        <v>3.8672336558544802E-2</v>
      </c>
      <c r="AU585" s="17">
        <v>5.7297085539803998E-2</v>
      </c>
      <c r="AV585" s="17"/>
      <c r="AW585" s="17">
        <v>6.1320883347824102E-2</v>
      </c>
      <c r="AX585" s="17">
        <v>4.64129299827458E-2</v>
      </c>
      <c r="AY585" s="17">
        <v>3.7914767870477699E-2</v>
      </c>
      <c r="AZ585" s="17">
        <v>3.6286252906030797E-2</v>
      </c>
      <c r="BA585" s="17">
        <v>4.9682155676579597E-2</v>
      </c>
      <c r="BB585" s="17"/>
      <c r="BC585" s="17">
        <v>4.0143321697665803E-2</v>
      </c>
      <c r="BD585" s="17">
        <v>4.7582134946098101E-2</v>
      </c>
      <c r="BE585" s="17" t="s">
        <v>101</v>
      </c>
      <c r="BF585" s="17">
        <v>6.15587991520848E-2</v>
      </c>
      <c r="BG585" s="17">
        <v>5.48975288848573E-2</v>
      </c>
      <c r="BH585" s="17">
        <v>5.4192273655506697E-2</v>
      </c>
      <c r="BI585" s="17">
        <v>7.3773898481652403E-2</v>
      </c>
      <c r="BJ585" s="17"/>
      <c r="BK585" s="17">
        <v>5.3575511278821798E-2</v>
      </c>
      <c r="BL585" s="17">
        <v>5.9737387295456197E-2</v>
      </c>
      <c r="BM585" s="17">
        <v>5.4653292485824199E-2</v>
      </c>
      <c r="BN585" s="17">
        <v>5.1271442248081098E-2</v>
      </c>
      <c r="BO585" s="17">
        <v>3.5682012829807798E-2</v>
      </c>
      <c r="BP585" s="17">
        <v>5.7885051027714601E-2</v>
      </c>
      <c r="BQ585" s="17">
        <v>1.7368838532526801E-2</v>
      </c>
      <c r="BR585" s="17">
        <v>1.56600925655534E-2</v>
      </c>
      <c r="BS585" s="17"/>
      <c r="BT585" s="17">
        <v>3.7689333732927398E-2</v>
      </c>
      <c r="BU585" s="17">
        <v>6.5623534872967001E-2</v>
      </c>
      <c r="BV585" s="17">
        <v>4.2884362696463299E-2</v>
      </c>
      <c r="BW585" s="17"/>
      <c r="BX585" s="17">
        <v>5.9128083964353803E-2</v>
      </c>
      <c r="BY585" s="17">
        <v>3.9460638491754199E-2</v>
      </c>
      <c r="BZ585" s="17"/>
      <c r="CA585" s="17">
        <v>2.61192649300226E-2</v>
      </c>
      <c r="CB585" s="17">
        <v>3.3854787210061903E-2</v>
      </c>
      <c r="CC585" s="17">
        <v>3.1681842237443497E-2</v>
      </c>
      <c r="CD585" s="17">
        <v>3.94457848773156E-2</v>
      </c>
      <c r="CE585" s="17">
        <v>6.4605374555487302E-2</v>
      </c>
    </row>
    <row r="586" spans="2:83" x14ac:dyDescent="0.35">
      <c r="B586" t="s">
        <v>313</v>
      </c>
      <c r="C586" s="17">
        <v>6.06812846945343E-2</v>
      </c>
      <c r="D586" s="17">
        <v>6.49589843171091E-2</v>
      </c>
      <c r="E586" s="17">
        <v>5.70465574848599E-2</v>
      </c>
      <c r="F586" s="17"/>
      <c r="G586" s="17">
        <v>0.12993106648646399</v>
      </c>
      <c r="H586" s="17">
        <v>5.8068748430434303E-2</v>
      </c>
      <c r="I586" s="17">
        <v>5.1727053626542403E-2</v>
      </c>
      <c r="J586" s="17">
        <v>4.2943975878148598E-2</v>
      </c>
      <c r="K586" s="17">
        <v>2.9780415872938702E-2</v>
      </c>
      <c r="L586" s="17">
        <v>5.8903042170561401E-2</v>
      </c>
      <c r="M586" s="17"/>
      <c r="N586" s="17">
        <v>4.2792200554799799E-2</v>
      </c>
      <c r="O586" s="17">
        <v>6.7938701936996401E-2</v>
      </c>
      <c r="P586" s="17">
        <v>6.11956426935256E-2</v>
      </c>
      <c r="Q586" s="17">
        <v>3.9569838123222602E-2</v>
      </c>
      <c r="R586" s="17">
        <v>0.10250338797062</v>
      </c>
      <c r="S586" s="17">
        <v>0.100680806396445</v>
      </c>
      <c r="T586" s="17">
        <v>3.9593161965486602E-2</v>
      </c>
      <c r="U586" s="17">
        <v>2.37687103599384E-2</v>
      </c>
      <c r="V586" s="17">
        <v>8.5633304399186594E-2</v>
      </c>
      <c r="W586" s="17">
        <v>4.8402665411438298E-2</v>
      </c>
      <c r="X586" s="17">
        <v>6.5064041523784602E-2</v>
      </c>
      <c r="Y586" s="17">
        <v>0</v>
      </c>
      <c r="Z586" s="17"/>
      <c r="AA586" s="17">
        <v>5.3209823800579002E-2</v>
      </c>
      <c r="AB586" s="17">
        <v>4.79828816937884E-2</v>
      </c>
      <c r="AC586" s="17">
        <v>8.9683647526725904E-2</v>
      </c>
      <c r="AD586" s="17">
        <v>5.6899967837686999E-2</v>
      </c>
      <c r="AE586" s="17"/>
      <c r="AF586" s="17">
        <v>6.8342816295400996E-2</v>
      </c>
      <c r="AG586" s="17">
        <v>4.5479054970958797E-2</v>
      </c>
      <c r="AH586" s="17">
        <v>9.1147055097191607E-2</v>
      </c>
      <c r="AI586" s="17">
        <v>6.4948284162498301E-2</v>
      </c>
      <c r="AJ586" s="17">
        <v>4.3533043753666602E-2</v>
      </c>
      <c r="AK586" s="17">
        <v>6.2031248813260803E-2</v>
      </c>
      <c r="AL586" s="17"/>
      <c r="AM586" s="17">
        <v>6.2632261844393494E-2</v>
      </c>
      <c r="AN586" s="17">
        <v>5.8873276810165097E-2</v>
      </c>
      <c r="AO586" s="17">
        <v>5.6820735983247002E-2</v>
      </c>
      <c r="AP586" s="17">
        <v>4.8434057862017203E-2</v>
      </c>
      <c r="AQ586" s="17">
        <v>3.97671023078029E-2</v>
      </c>
      <c r="AR586" s="17"/>
      <c r="AS586" s="17">
        <v>6.9576892113223696E-2</v>
      </c>
      <c r="AT586" s="17">
        <v>5.91763464990053E-2</v>
      </c>
      <c r="AU586" s="17">
        <v>6.00695491667603E-2</v>
      </c>
      <c r="AV586" s="17"/>
      <c r="AW586" s="17">
        <v>5.2597429627807099E-2</v>
      </c>
      <c r="AX586" s="17">
        <v>6.5905328096162605E-2</v>
      </c>
      <c r="AY586" s="17">
        <v>6.4839004725405006E-2</v>
      </c>
      <c r="AZ586" s="17">
        <v>4.8866308182450802E-2</v>
      </c>
      <c r="BA586" s="17">
        <v>9.3733431100518502E-2</v>
      </c>
      <c r="BB586" s="17"/>
      <c r="BC586" s="17">
        <v>6.8220176605079896E-2</v>
      </c>
      <c r="BD586" s="17">
        <v>4.64772079788843E-2</v>
      </c>
      <c r="BE586" s="17" t="s">
        <v>101</v>
      </c>
      <c r="BF586" s="17">
        <v>7.7267345296163498E-2</v>
      </c>
      <c r="BG586" s="17">
        <v>6.5505078281680298E-2</v>
      </c>
      <c r="BH586" s="17">
        <v>5.7924154579041001E-2</v>
      </c>
      <c r="BI586" s="17">
        <v>1.7123105239502001E-2</v>
      </c>
      <c r="BJ586" s="17"/>
      <c r="BK586" s="17">
        <v>5.7198732889691503E-2</v>
      </c>
      <c r="BL586" s="17">
        <v>5.4460072667089902E-2</v>
      </c>
      <c r="BM586" s="17">
        <v>5.6860595266360399E-2</v>
      </c>
      <c r="BN586" s="17">
        <v>5.6316791324042E-2</v>
      </c>
      <c r="BO586" s="17">
        <v>7.2799499698708206E-2</v>
      </c>
      <c r="BP586" s="17">
        <v>6.8228603725963802E-2</v>
      </c>
      <c r="BQ586" s="17">
        <v>5.4613361303528299E-2</v>
      </c>
      <c r="BR586" s="17">
        <v>7.1339971044903805E-2</v>
      </c>
      <c r="BS586" s="17"/>
      <c r="BT586" s="17">
        <v>5.5814641507166002E-2</v>
      </c>
      <c r="BU586" s="17">
        <v>4.2552930763163299E-2</v>
      </c>
      <c r="BV586" s="17">
        <v>7.2474482910088803E-2</v>
      </c>
      <c r="BW586" s="17"/>
      <c r="BX586" s="17">
        <v>8.5292164650880894E-2</v>
      </c>
      <c r="BY586" s="17">
        <v>5.4768023405039903E-2</v>
      </c>
      <c r="BZ586" s="17"/>
      <c r="CA586" s="17">
        <v>5.2567399164565903E-2</v>
      </c>
      <c r="CB586" s="17">
        <v>5.6931563489464501E-2</v>
      </c>
      <c r="CC586" s="17">
        <v>5.4602225435147797E-2</v>
      </c>
      <c r="CD586" s="17">
        <v>8.8234223715909499E-2</v>
      </c>
      <c r="CE586" s="17">
        <v>6.9437655191093198E-2</v>
      </c>
    </row>
    <row r="587" spans="2:83" x14ac:dyDescent="0.35">
      <c r="B587" t="s">
        <v>314</v>
      </c>
      <c r="C587" s="17">
        <v>0.125602720063718</v>
      </c>
      <c r="D587" s="17">
        <v>0.13947418836249201</v>
      </c>
      <c r="E587" s="17">
        <v>0.110985222692793</v>
      </c>
      <c r="F587" s="17"/>
      <c r="G587" s="17">
        <v>0.16566799482726199</v>
      </c>
      <c r="H587" s="17">
        <v>0.130338178811954</v>
      </c>
      <c r="I587" s="17">
        <v>0.155276083233684</v>
      </c>
      <c r="J587" s="17">
        <v>0.106982990508381</v>
      </c>
      <c r="K587" s="17">
        <v>0.112938733918919</v>
      </c>
      <c r="L587" s="17">
        <v>9.4469678449977695E-2</v>
      </c>
      <c r="M587" s="17"/>
      <c r="N587" s="17">
        <v>0.13208666757738899</v>
      </c>
      <c r="O587" s="17">
        <v>8.7280782659434494E-2</v>
      </c>
      <c r="P587" s="17">
        <v>0.136362817019437</v>
      </c>
      <c r="Q587" s="17">
        <v>0.15000224921782199</v>
      </c>
      <c r="R587" s="17">
        <v>0.15502178696624999</v>
      </c>
      <c r="S587" s="17">
        <v>0.15144430314214699</v>
      </c>
      <c r="T587" s="17">
        <v>9.3227135595017094E-2</v>
      </c>
      <c r="U587" s="17">
        <v>0.162146320503535</v>
      </c>
      <c r="V587" s="17">
        <v>0.10200075872765001</v>
      </c>
      <c r="W587" s="17">
        <v>0.133843606626701</v>
      </c>
      <c r="X587" s="17">
        <v>8.4157878433609196E-2</v>
      </c>
      <c r="Y587" s="17">
        <v>0.18289406993860999</v>
      </c>
      <c r="Z587" s="17"/>
      <c r="AA587" s="17">
        <v>0.120433784422789</v>
      </c>
      <c r="AB587" s="17">
        <v>0.109922817716042</v>
      </c>
      <c r="AC587" s="17">
        <v>0.15754058395550899</v>
      </c>
      <c r="AD587" s="17">
        <v>0.11846094661015601</v>
      </c>
      <c r="AE587" s="17"/>
      <c r="AF587" s="17">
        <v>0.119186846786811</v>
      </c>
      <c r="AG587" s="17">
        <v>0.13413198757602701</v>
      </c>
      <c r="AH587" s="17">
        <v>0.150112759258093</v>
      </c>
      <c r="AI587" s="17">
        <v>0.11605803091979799</v>
      </c>
      <c r="AJ587" s="17">
        <v>9.4043036469619604E-2</v>
      </c>
      <c r="AK587" s="17">
        <v>0.15593602152227401</v>
      </c>
      <c r="AL587" s="17"/>
      <c r="AM587" s="17">
        <v>0.12542244161629701</v>
      </c>
      <c r="AN587" s="17">
        <v>0.10479669109645599</v>
      </c>
      <c r="AO587" s="17">
        <v>0.14677809839901099</v>
      </c>
      <c r="AP587" s="17">
        <v>5.4061064191119799E-2</v>
      </c>
      <c r="AQ587" s="17">
        <v>0.14642909045962099</v>
      </c>
      <c r="AR587" s="17"/>
      <c r="AS587" s="17">
        <v>0.119422739852241</v>
      </c>
      <c r="AT587" s="17">
        <v>0.11302014239510701</v>
      </c>
      <c r="AU587" s="17">
        <v>0.13605513384023199</v>
      </c>
      <c r="AV587" s="17"/>
      <c r="AW587" s="17">
        <v>0.15590603283872001</v>
      </c>
      <c r="AX587" s="17">
        <v>0.11790340458359</v>
      </c>
      <c r="AY587" s="17">
        <v>0.109766720495797</v>
      </c>
      <c r="AZ587" s="17">
        <v>0.126526123919565</v>
      </c>
      <c r="BA587" s="17">
        <v>0.106264214380437</v>
      </c>
      <c r="BB587" s="17"/>
      <c r="BC587" s="17">
        <v>0.12336142242793099</v>
      </c>
      <c r="BD587" s="17">
        <v>0.15224807826204401</v>
      </c>
      <c r="BE587" s="17" t="s">
        <v>101</v>
      </c>
      <c r="BF587" s="17">
        <v>0.11253053608399199</v>
      </c>
      <c r="BG587" s="17">
        <v>9.5085094294043798E-2</v>
      </c>
      <c r="BH587" s="17">
        <v>0.107811714099149</v>
      </c>
      <c r="BI587" s="17">
        <v>0.154332790049276</v>
      </c>
      <c r="BJ587" s="17"/>
      <c r="BK587" s="17">
        <v>8.6068376714723893E-2</v>
      </c>
      <c r="BL587" s="17">
        <v>0.13580126979382401</v>
      </c>
      <c r="BM587" s="17">
        <v>0.14501399265076501</v>
      </c>
      <c r="BN587" s="17">
        <v>0.11829380180969599</v>
      </c>
      <c r="BO587" s="17">
        <v>0.116327972999711</v>
      </c>
      <c r="BP587" s="17">
        <v>8.4412148291147904E-2</v>
      </c>
      <c r="BQ587" s="17">
        <v>0.14681695832566999</v>
      </c>
      <c r="BR587" s="17">
        <v>0.12570934837708</v>
      </c>
      <c r="BS587" s="17"/>
      <c r="BT587" s="17">
        <v>0.124972469881551</v>
      </c>
      <c r="BU587" s="17">
        <v>0.106932860050119</v>
      </c>
      <c r="BV587" s="17">
        <v>0.13811341360214399</v>
      </c>
      <c r="BW587" s="17"/>
      <c r="BX587" s="17">
        <v>0.12684696660396699</v>
      </c>
      <c r="BY587" s="17">
        <v>0.140945936496638</v>
      </c>
      <c r="BZ587" s="17"/>
      <c r="CA587" s="17">
        <v>8.3911408036608098E-2</v>
      </c>
      <c r="CB587" s="17">
        <v>0.13634780078483999</v>
      </c>
      <c r="CC587" s="17">
        <v>0.115705457249845</v>
      </c>
      <c r="CD587" s="17">
        <v>0.167189848555655</v>
      </c>
      <c r="CE587" s="17">
        <v>0.14773868788115299</v>
      </c>
    </row>
    <row r="588" spans="2:83" x14ac:dyDescent="0.35">
      <c r="B588" t="s">
        <v>315</v>
      </c>
      <c r="C588" s="17">
        <v>0.357757201417022</v>
      </c>
      <c r="D588" s="17">
        <v>0.34397139783016201</v>
      </c>
      <c r="E588" s="17">
        <v>0.37269794428446301</v>
      </c>
      <c r="F588" s="17"/>
      <c r="G588" s="17">
        <v>0.30193910465574703</v>
      </c>
      <c r="H588" s="17">
        <v>0.33315879472030901</v>
      </c>
      <c r="I588" s="17">
        <v>0.32600369214804698</v>
      </c>
      <c r="J588" s="17">
        <v>0.42483347797753701</v>
      </c>
      <c r="K588" s="17">
        <v>0.33115486576057002</v>
      </c>
      <c r="L588" s="17">
        <v>0.40437348725051903</v>
      </c>
      <c r="M588" s="17"/>
      <c r="N588" s="17">
        <v>0.32300172304666702</v>
      </c>
      <c r="O588" s="17">
        <v>0.40322986903623498</v>
      </c>
      <c r="P588" s="17">
        <v>0.34157310306294197</v>
      </c>
      <c r="Q588" s="17">
        <v>0.34744014685854602</v>
      </c>
      <c r="R588" s="17">
        <v>0.35288834269492098</v>
      </c>
      <c r="S588" s="17">
        <v>0.39864271316085198</v>
      </c>
      <c r="T588" s="17">
        <v>0.34673597905132297</v>
      </c>
      <c r="U588" s="17">
        <v>0.35471808919140402</v>
      </c>
      <c r="V588" s="17">
        <v>0.34430691056163598</v>
      </c>
      <c r="W588" s="17">
        <v>0.36355608500567399</v>
      </c>
      <c r="X588" s="17">
        <v>0.32808415765651899</v>
      </c>
      <c r="Y588" s="17">
        <v>0.40081838203943099</v>
      </c>
      <c r="Z588" s="17"/>
      <c r="AA588" s="17">
        <v>0.38808560997371899</v>
      </c>
      <c r="AB588" s="17">
        <v>0.39512801319088198</v>
      </c>
      <c r="AC588" s="17">
        <v>0.31184863825812598</v>
      </c>
      <c r="AD588" s="17">
        <v>0.32745558667128499</v>
      </c>
      <c r="AE588" s="17"/>
      <c r="AF588" s="17">
        <v>0.326984965342908</v>
      </c>
      <c r="AG588" s="17">
        <v>0.39621871816327597</v>
      </c>
      <c r="AH588" s="17">
        <v>0.33571870872596599</v>
      </c>
      <c r="AI588" s="17">
        <v>0.36352869026739898</v>
      </c>
      <c r="AJ588" s="17">
        <v>0.36772355467797002</v>
      </c>
      <c r="AK588" s="17">
        <v>0.27589877058636098</v>
      </c>
      <c r="AL588" s="17"/>
      <c r="AM588" s="17">
        <v>0.38212202691534902</v>
      </c>
      <c r="AN588" s="17">
        <v>0.33525348801494398</v>
      </c>
      <c r="AO588" s="17">
        <v>0.379339564434787</v>
      </c>
      <c r="AP588" s="17">
        <v>0.408969364379904</v>
      </c>
      <c r="AQ588" s="17">
        <v>0.34659313927921598</v>
      </c>
      <c r="AR588" s="17"/>
      <c r="AS588" s="17">
        <v>0.38993456163802398</v>
      </c>
      <c r="AT588" s="17">
        <v>0.34054003608408701</v>
      </c>
      <c r="AU588" s="17">
        <v>0.375539850074325</v>
      </c>
      <c r="AV588" s="17"/>
      <c r="AW588" s="17">
        <v>0.32468853290675398</v>
      </c>
      <c r="AX588" s="17">
        <v>0.368461776062179</v>
      </c>
      <c r="AY588" s="17">
        <v>0.38496664010295001</v>
      </c>
      <c r="AZ588" s="17">
        <v>0.36950592431002799</v>
      </c>
      <c r="BA588" s="17">
        <v>0.273621961336874</v>
      </c>
      <c r="BB588" s="17"/>
      <c r="BC588" s="17">
        <v>0.37363641446389001</v>
      </c>
      <c r="BD588" s="17">
        <v>0.349050425480805</v>
      </c>
      <c r="BE588" s="17" t="s">
        <v>101</v>
      </c>
      <c r="BF588" s="17">
        <v>0.30538531517670903</v>
      </c>
      <c r="BG588" s="17">
        <v>0.36784727747875301</v>
      </c>
      <c r="BH588" s="17">
        <v>0.36702312662838898</v>
      </c>
      <c r="BI588" s="17">
        <v>0.30617515054738298</v>
      </c>
      <c r="BJ588" s="17"/>
      <c r="BK588" s="17">
        <v>0.346659533857402</v>
      </c>
      <c r="BL588" s="17">
        <v>0.344275093060256</v>
      </c>
      <c r="BM588" s="17">
        <v>0.38096616228192498</v>
      </c>
      <c r="BN588" s="17">
        <v>0.34887201856266098</v>
      </c>
      <c r="BO588" s="17">
        <v>0.38802707928043301</v>
      </c>
      <c r="BP588" s="17">
        <v>0.38707316023182903</v>
      </c>
      <c r="BQ588" s="17">
        <v>0.30387655789997198</v>
      </c>
      <c r="BR588" s="17">
        <v>0.32038646659428599</v>
      </c>
      <c r="BS588" s="17"/>
      <c r="BT588" s="17">
        <v>0.37061184950793402</v>
      </c>
      <c r="BU588" s="17">
        <v>0.37469687093210002</v>
      </c>
      <c r="BV588" s="17">
        <v>0.33766939640581101</v>
      </c>
      <c r="BW588" s="17"/>
      <c r="BX588" s="17">
        <v>0.30158731345254203</v>
      </c>
      <c r="BY588" s="17">
        <v>0.376456410969019</v>
      </c>
      <c r="BZ588" s="17"/>
      <c r="CA588" s="17">
        <v>0.26586384434551102</v>
      </c>
      <c r="CB588" s="17">
        <v>0.38534681413175598</v>
      </c>
      <c r="CC588" s="17">
        <v>0.38653639724394201</v>
      </c>
      <c r="CD588" s="17">
        <v>0.357250149966095</v>
      </c>
      <c r="CE588" s="17">
        <v>0.31335450131395898</v>
      </c>
    </row>
    <row r="589" spans="2:83" x14ac:dyDescent="0.35">
      <c r="B589" t="s">
        <v>316</v>
      </c>
      <c r="C589" s="17">
        <v>0.35476600686493698</v>
      </c>
      <c r="D589" s="17">
        <v>0.33403220664649103</v>
      </c>
      <c r="E589" s="17">
        <v>0.37599909545403198</v>
      </c>
      <c r="F589" s="17"/>
      <c r="G589" s="17">
        <v>0.317283892379219</v>
      </c>
      <c r="H589" s="17">
        <v>0.392475292019768</v>
      </c>
      <c r="I589" s="17">
        <v>0.39211742230478502</v>
      </c>
      <c r="J589" s="17">
        <v>0.330994705191824</v>
      </c>
      <c r="K589" s="17">
        <v>0.37993695611407602</v>
      </c>
      <c r="L589" s="17">
        <v>0.32105327142272699</v>
      </c>
      <c r="M589" s="17"/>
      <c r="N589" s="17">
        <v>0.42439232414132599</v>
      </c>
      <c r="O589" s="17">
        <v>0.35709493582782498</v>
      </c>
      <c r="P589" s="17">
        <v>0.36569187809369202</v>
      </c>
      <c r="Q589" s="17">
        <v>0.39007593515871603</v>
      </c>
      <c r="R589" s="17">
        <v>0.26520138377182201</v>
      </c>
      <c r="S589" s="17">
        <v>0.25641414724631401</v>
      </c>
      <c r="T589" s="17">
        <v>0.34541146273033801</v>
      </c>
      <c r="U589" s="17">
        <v>0.40973018076058298</v>
      </c>
      <c r="V589" s="17">
        <v>0.37278717654460403</v>
      </c>
      <c r="W589" s="17">
        <v>0.340260455721698</v>
      </c>
      <c r="X589" s="17">
        <v>0.343564197037589</v>
      </c>
      <c r="Y589" s="17">
        <v>0.33673684476481403</v>
      </c>
      <c r="Z589" s="17"/>
      <c r="AA589" s="17">
        <v>0.36852262994028301</v>
      </c>
      <c r="AB589" s="17">
        <v>0.35437145895130401</v>
      </c>
      <c r="AC589" s="17">
        <v>0.341313398181183</v>
      </c>
      <c r="AD589" s="17">
        <v>0.35281270245761398</v>
      </c>
      <c r="AE589" s="17"/>
      <c r="AF589" s="17">
        <v>0.40642733594895603</v>
      </c>
      <c r="AG589" s="17">
        <v>0.329801028623597</v>
      </c>
      <c r="AH589" s="17">
        <v>0.34632142871774702</v>
      </c>
      <c r="AI589" s="17">
        <v>0.351548248308857</v>
      </c>
      <c r="AJ589" s="17">
        <v>0.328406780467073</v>
      </c>
      <c r="AK589" s="17">
        <v>0.37356294596337097</v>
      </c>
      <c r="AL589" s="17"/>
      <c r="AM589" s="17">
        <v>0.32627815321020898</v>
      </c>
      <c r="AN589" s="17">
        <v>0.414209122012621</v>
      </c>
      <c r="AO589" s="17">
        <v>0.32198948148839301</v>
      </c>
      <c r="AP589" s="17">
        <v>0.48853551356695901</v>
      </c>
      <c r="AQ589" s="17">
        <v>0.33925228794797302</v>
      </c>
      <c r="AR589" s="17"/>
      <c r="AS589" s="17">
        <v>0.31873068309738101</v>
      </c>
      <c r="AT589" s="17">
        <v>0.41258974330127002</v>
      </c>
      <c r="AU589" s="17">
        <v>0.33585975497409598</v>
      </c>
      <c r="AV589" s="17"/>
      <c r="AW589" s="17">
        <v>0.34401471717928001</v>
      </c>
      <c r="AX589" s="17">
        <v>0.35070678162151497</v>
      </c>
      <c r="AY589" s="17">
        <v>0.36158707052451999</v>
      </c>
      <c r="AZ589" s="17">
        <v>0.38673787482395799</v>
      </c>
      <c r="BA589" s="17">
        <v>0.46209173165241102</v>
      </c>
      <c r="BB589" s="17"/>
      <c r="BC589" s="17">
        <v>0.33512340346949199</v>
      </c>
      <c r="BD589" s="17">
        <v>0.35745380116697401</v>
      </c>
      <c r="BE589" s="17" t="s">
        <v>101</v>
      </c>
      <c r="BF589" s="17">
        <v>0.39083765917017699</v>
      </c>
      <c r="BG589" s="17">
        <v>0.35347443703527798</v>
      </c>
      <c r="BH589" s="17">
        <v>0.37278905580195998</v>
      </c>
      <c r="BI589" s="17">
        <v>0.35832497329390001</v>
      </c>
      <c r="BJ589" s="17"/>
      <c r="BK589" s="17">
        <v>0.36355619292228603</v>
      </c>
      <c r="BL589" s="17">
        <v>0.35105061597533399</v>
      </c>
      <c r="BM589" s="17">
        <v>0.31559726293875101</v>
      </c>
      <c r="BN589" s="17">
        <v>0.36353611405400099</v>
      </c>
      <c r="BO589" s="17">
        <v>0.35957540214626099</v>
      </c>
      <c r="BP589" s="17">
        <v>0.36802401821839398</v>
      </c>
      <c r="BQ589" s="17">
        <v>0.425793009870997</v>
      </c>
      <c r="BR589" s="17">
        <v>0.42747145701101802</v>
      </c>
      <c r="BS589" s="17"/>
      <c r="BT589" s="17">
        <v>0.37704221977354002</v>
      </c>
      <c r="BU589" s="17">
        <v>0.33642736175653198</v>
      </c>
      <c r="BV589" s="17">
        <v>0.35295543820814002</v>
      </c>
      <c r="BW589" s="17"/>
      <c r="BX589" s="17">
        <v>0.39364527637833602</v>
      </c>
      <c r="BY589" s="17">
        <v>0.33688921826816798</v>
      </c>
      <c r="BZ589" s="17"/>
      <c r="CA589" s="17">
        <v>0.56259460150142804</v>
      </c>
      <c r="CB589" s="17">
        <v>0.37272732381629198</v>
      </c>
      <c r="CC589" s="17">
        <v>0.35901781112910602</v>
      </c>
      <c r="CD589" s="17">
        <v>0.30414923305664099</v>
      </c>
      <c r="CE589" s="17">
        <v>0.34168932605846197</v>
      </c>
    </row>
    <row r="590" spans="2:83" x14ac:dyDescent="0.35">
      <c r="B590" t="s">
        <v>113</v>
      </c>
      <c r="C590" s="17">
        <v>5.3655584114159098E-2</v>
      </c>
      <c r="D590" s="17">
        <v>6.3672549809235798E-2</v>
      </c>
      <c r="E590" s="17">
        <v>4.2490749899300503E-2</v>
      </c>
      <c r="F590" s="17"/>
      <c r="G590" s="17">
        <v>2.43346454849779E-2</v>
      </c>
      <c r="H590" s="17">
        <v>5.6267586139976698E-2</v>
      </c>
      <c r="I590" s="17">
        <v>3.2068212170613203E-2</v>
      </c>
      <c r="J590" s="17">
        <v>5.5245171738255099E-2</v>
      </c>
      <c r="K590" s="17">
        <v>9.6886912073886694E-2</v>
      </c>
      <c r="L590" s="17">
        <v>5.8399891273818602E-2</v>
      </c>
      <c r="M590" s="17"/>
      <c r="N590" s="17">
        <v>3.50115935830995E-2</v>
      </c>
      <c r="O590" s="17">
        <v>6.5964723494617294E-2</v>
      </c>
      <c r="P590" s="17">
        <v>3.2774886113817001E-2</v>
      </c>
      <c r="Q590" s="17">
        <v>6.3281095130991505E-2</v>
      </c>
      <c r="R590" s="17">
        <v>7.0745326085296503E-2</v>
      </c>
      <c r="S590" s="17">
        <v>4.6355902867010301E-2</v>
      </c>
      <c r="T590" s="17">
        <v>8.6148840295643403E-2</v>
      </c>
      <c r="U590" s="17">
        <v>3.01991730079532E-2</v>
      </c>
      <c r="V590" s="17">
        <v>5.08986526155569E-2</v>
      </c>
      <c r="W590" s="17">
        <v>5.1000460751432497E-2</v>
      </c>
      <c r="X590" s="17">
        <v>6.1237101909074901E-2</v>
      </c>
      <c r="Y590" s="17">
        <v>4.5858603969472E-2</v>
      </c>
      <c r="Z590" s="17"/>
      <c r="AA590" s="17">
        <v>2.4975535271311598E-2</v>
      </c>
      <c r="AB590" s="17">
        <v>5.0245802770384998E-2</v>
      </c>
      <c r="AC590" s="17">
        <v>5.6766097955239098E-2</v>
      </c>
      <c r="AD590" s="17">
        <v>8.3945999118985204E-2</v>
      </c>
      <c r="AE590" s="17"/>
      <c r="AF590" s="17">
        <v>4.0705556910042497E-2</v>
      </c>
      <c r="AG590" s="17">
        <v>4.3716822115219101E-2</v>
      </c>
      <c r="AH590" s="17">
        <v>6.3669256049375594E-2</v>
      </c>
      <c r="AI590" s="17">
        <v>4.7001122965089702E-2</v>
      </c>
      <c r="AJ590" s="17">
        <v>8.5554827178758105E-2</v>
      </c>
      <c r="AK590" s="17">
        <v>9.2700115142933706E-2</v>
      </c>
      <c r="AL590" s="17"/>
      <c r="AM590" s="17">
        <v>4.9874994433762698E-2</v>
      </c>
      <c r="AN590" s="17">
        <v>4.2689675345334702E-2</v>
      </c>
      <c r="AO590" s="17">
        <v>5.0979046850714603E-2</v>
      </c>
      <c r="AP590" s="17">
        <v>0</v>
      </c>
      <c r="AQ590" s="17">
        <v>8.5893661508143496E-2</v>
      </c>
      <c r="AR590" s="17"/>
      <c r="AS590" s="17">
        <v>5.0284136555582101E-2</v>
      </c>
      <c r="AT590" s="17">
        <v>3.6001395161986298E-2</v>
      </c>
      <c r="AU590" s="17">
        <v>3.5178626404782802E-2</v>
      </c>
      <c r="AV590" s="17"/>
      <c r="AW590" s="17">
        <v>6.1472404099614797E-2</v>
      </c>
      <c r="AX590" s="17">
        <v>5.0609779653807703E-2</v>
      </c>
      <c r="AY590" s="17">
        <v>4.0925796280850697E-2</v>
      </c>
      <c r="AZ590" s="17">
        <v>3.2077515857967302E-2</v>
      </c>
      <c r="BA590" s="17">
        <v>1.4606505853180201E-2</v>
      </c>
      <c r="BB590" s="17"/>
      <c r="BC590" s="17">
        <v>5.95152613359414E-2</v>
      </c>
      <c r="BD590" s="17">
        <v>4.7188352165194701E-2</v>
      </c>
      <c r="BE590" s="17" t="s">
        <v>101</v>
      </c>
      <c r="BF590" s="17">
        <v>5.2420345120874901E-2</v>
      </c>
      <c r="BG590" s="17">
        <v>6.3190584025386895E-2</v>
      </c>
      <c r="BH590" s="17">
        <v>4.0259675235954501E-2</v>
      </c>
      <c r="BI590" s="17">
        <v>9.0270082388286904E-2</v>
      </c>
      <c r="BJ590" s="17"/>
      <c r="BK590" s="17">
        <v>9.2941652337074604E-2</v>
      </c>
      <c r="BL590" s="17">
        <v>5.4675561208039798E-2</v>
      </c>
      <c r="BM590" s="17">
        <v>4.6908694376374002E-2</v>
      </c>
      <c r="BN590" s="17">
        <v>6.1709832001518299E-2</v>
      </c>
      <c r="BO590" s="17">
        <v>2.7588033045078401E-2</v>
      </c>
      <c r="BP590" s="17">
        <v>3.4377018504949799E-2</v>
      </c>
      <c r="BQ590" s="17">
        <v>5.1531274067305503E-2</v>
      </c>
      <c r="BR590" s="17">
        <v>3.94326644071595E-2</v>
      </c>
      <c r="BS590" s="17"/>
      <c r="BT590" s="17">
        <v>3.3869485596881299E-2</v>
      </c>
      <c r="BU590" s="17">
        <v>7.3766441625119306E-2</v>
      </c>
      <c r="BV590" s="17">
        <v>5.5902906177352198E-2</v>
      </c>
      <c r="BW590" s="17"/>
      <c r="BX590" s="17">
        <v>3.3500194949920799E-2</v>
      </c>
      <c r="BY590" s="17">
        <v>5.1479772369379999E-2</v>
      </c>
      <c r="BZ590" s="17"/>
      <c r="CA590" s="17">
        <v>8.9434820218641294E-3</v>
      </c>
      <c r="CB590" s="17">
        <v>1.47917105675857E-2</v>
      </c>
      <c r="CC590" s="17">
        <v>5.2456266704515898E-2</v>
      </c>
      <c r="CD590" s="17">
        <v>4.3730759828384203E-2</v>
      </c>
      <c r="CE590" s="17">
        <v>6.31744549998461E-2</v>
      </c>
    </row>
    <row r="591" spans="2:83" x14ac:dyDescent="0.35">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c r="CB591" s="17"/>
      <c r="CC591" s="17"/>
      <c r="CD591" s="17"/>
      <c r="CE591" s="17"/>
    </row>
    <row r="592" spans="2:83" x14ac:dyDescent="0.35">
      <c r="B592" s="6" t="s">
        <v>321</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c r="BZ592" s="17"/>
      <c r="CA592" s="17"/>
      <c r="CB592" s="17"/>
      <c r="CC592" s="17"/>
      <c r="CD592" s="17"/>
      <c r="CE592" s="17"/>
    </row>
    <row r="593" spans="2:83" x14ac:dyDescent="0.35">
      <c r="B593" s="24" t="s">
        <v>103</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c r="BZ593" s="17"/>
      <c r="CA593" s="17"/>
      <c r="CB593" s="17"/>
      <c r="CC593" s="17"/>
      <c r="CD593" s="17"/>
      <c r="CE593" s="17"/>
    </row>
    <row r="594" spans="2:83" x14ac:dyDescent="0.35">
      <c r="B594" t="s">
        <v>312</v>
      </c>
      <c r="C594" s="17">
        <v>5.0283483762476801E-2</v>
      </c>
      <c r="D594" s="17">
        <v>4.9223359690994603E-2</v>
      </c>
      <c r="E594" s="17">
        <v>5.0784110971352402E-2</v>
      </c>
      <c r="F594" s="17"/>
      <c r="G594" s="17">
        <v>4.91166435034898E-2</v>
      </c>
      <c r="H594" s="17">
        <v>3.0131110502378398E-2</v>
      </c>
      <c r="I594" s="17">
        <v>3.9694717565201702E-2</v>
      </c>
      <c r="J594" s="17">
        <v>4.1105832852209499E-2</v>
      </c>
      <c r="K594" s="17">
        <v>4.4330385452924802E-2</v>
      </c>
      <c r="L594" s="17">
        <v>8.7511126529614999E-2</v>
      </c>
      <c r="M594" s="17"/>
      <c r="N594" s="17">
        <v>4.7763523344172498E-2</v>
      </c>
      <c r="O594" s="17">
        <v>5.0261460347699301E-2</v>
      </c>
      <c r="P594" s="17">
        <v>7.5633810233782003E-2</v>
      </c>
      <c r="Q594" s="17">
        <v>1.7391700953324402E-2</v>
      </c>
      <c r="R594" s="17">
        <v>5.4166515529882199E-2</v>
      </c>
      <c r="S594" s="17">
        <v>4.47555184341977E-2</v>
      </c>
      <c r="T594" s="17">
        <v>6.2835802479236105E-2</v>
      </c>
      <c r="U594" s="17">
        <v>2.1849619712573699E-2</v>
      </c>
      <c r="V594" s="17">
        <v>4.2106278304545899E-2</v>
      </c>
      <c r="W594" s="17">
        <v>6.5963355684903704E-2</v>
      </c>
      <c r="X594" s="17">
        <v>8.6458280959320705E-2</v>
      </c>
      <c r="Y594" s="17">
        <v>2.7140687491408199E-2</v>
      </c>
      <c r="Z594" s="17"/>
      <c r="AA594" s="17">
        <v>6.0789986746017002E-2</v>
      </c>
      <c r="AB594" s="17">
        <v>4.8478473220856799E-2</v>
      </c>
      <c r="AC594" s="17">
        <v>4.3896878676594697E-2</v>
      </c>
      <c r="AD594" s="17">
        <v>4.6840663580517999E-2</v>
      </c>
      <c r="AE594" s="17"/>
      <c r="AF594" s="17">
        <v>3.9111289837982101E-2</v>
      </c>
      <c r="AG594" s="17">
        <v>5.6458024552239097E-2</v>
      </c>
      <c r="AH594" s="17">
        <v>2.09535819961412E-2</v>
      </c>
      <c r="AI594" s="17">
        <v>5.4654529920938E-2</v>
      </c>
      <c r="AJ594" s="17">
        <v>7.7631609050165806E-2</v>
      </c>
      <c r="AK594" s="17">
        <v>5.7050564122099301E-2</v>
      </c>
      <c r="AL594" s="17"/>
      <c r="AM594" s="17">
        <v>6.1125273792867398E-2</v>
      </c>
      <c r="AN594" s="17">
        <v>3.38576375988612E-2</v>
      </c>
      <c r="AO594" s="17">
        <v>7.31131016594532E-2</v>
      </c>
      <c r="AP594" s="17">
        <v>0</v>
      </c>
      <c r="AQ594" s="17">
        <v>3.7748042219974298E-2</v>
      </c>
      <c r="AR594" s="17"/>
      <c r="AS594" s="17">
        <v>5.5616121559336498E-2</v>
      </c>
      <c r="AT594" s="17">
        <v>3.4787804398921297E-2</v>
      </c>
      <c r="AU594" s="17">
        <v>7.2480103168783297E-2</v>
      </c>
      <c r="AV594" s="17"/>
      <c r="AW594" s="17">
        <v>4.3077581170432498E-2</v>
      </c>
      <c r="AX594" s="17">
        <v>3.84065690783571E-2</v>
      </c>
      <c r="AY594" s="17">
        <v>6.1668153378603499E-2</v>
      </c>
      <c r="AZ594" s="17">
        <v>6.6074722955672294E-2</v>
      </c>
      <c r="BA594" s="17">
        <v>4.9750578668854899E-2</v>
      </c>
      <c r="BB594" s="17"/>
      <c r="BC594" s="17">
        <v>6.0277833058357003E-2</v>
      </c>
      <c r="BD594" s="17">
        <v>3.6022898584788701E-2</v>
      </c>
      <c r="BE594" s="17" t="s">
        <v>101</v>
      </c>
      <c r="BF594" s="17">
        <v>3.9198793106506799E-2</v>
      </c>
      <c r="BG594" s="17">
        <v>5.3291010474383498E-2</v>
      </c>
      <c r="BH594" s="17">
        <v>5.1886204151383702E-2</v>
      </c>
      <c r="BI594" s="17">
        <v>5.3431896988323402E-2</v>
      </c>
      <c r="BJ594" s="17"/>
      <c r="BK594" s="17">
        <v>4.8352149237988799E-2</v>
      </c>
      <c r="BL594" s="17">
        <v>4.8361412908309101E-2</v>
      </c>
      <c r="BM594" s="17">
        <v>6.1160092540640899E-2</v>
      </c>
      <c r="BN594" s="17">
        <v>4.6806152027686898E-2</v>
      </c>
      <c r="BO594" s="17">
        <v>4.70672406751231E-2</v>
      </c>
      <c r="BP594" s="17">
        <v>6.3485272976987403E-2</v>
      </c>
      <c r="BQ594" s="17">
        <v>2.82075186766335E-2</v>
      </c>
      <c r="BR594" s="17">
        <v>4.19110481766563E-2</v>
      </c>
      <c r="BS594" s="17"/>
      <c r="BT594" s="17">
        <v>4.1695170508488998E-2</v>
      </c>
      <c r="BU594" s="17">
        <v>7.2314391125903404E-2</v>
      </c>
      <c r="BV594" s="17">
        <v>4.2170029075219301E-2</v>
      </c>
      <c r="BW594" s="17"/>
      <c r="BX594" s="17">
        <v>5.4878520563702897E-2</v>
      </c>
      <c r="BY594" s="17">
        <v>4.1995959195616002E-2</v>
      </c>
      <c r="BZ594" s="17"/>
      <c r="CA594" s="17">
        <v>3.6279879569254297E-2</v>
      </c>
      <c r="CB594" s="17">
        <v>4.3125169957304803E-2</v>
      </c>
      <c r="CC594" s="17">
        <v>3.82027396485176E-2</v>
      </c>
      <c r="CD594" s="17">
        <v>2.9653926295756999E-2</v>
      </c>
      <c r="CE594" s="17">
        <v>5.6419902508445301E-2</v>
      </c>
    </row>
    <row r="595" spans="2:83" x14ac:dyDescent="0.35">
      <c r="B595" t="s">
        <v>313</v>
      </c>
      <c r="C595" s="17">
        <v>5.7259959324946499E-2</v>
      </c>
      <c r="D595" s="17">
        <v>6.4337662594551495E-2</v>
      </c>
      <c r="E595" s="17">
        <v>4.9988990820057901E-2</v>
      </c>
      <c r="F595" s="17"/>
      <c r="G595" s="17">
        <v>0.106806932814833</v>
      </c>
      <c r="H595" s="17">
        <v>5.5879974491765003E-2</v>
      </c>
      <c r="I595" s="17">
        <v>6.3299422196287605E-2</v>
      </c>
      <c r="J595" s="17">
        <v>2.5363301615249901E-2</v>
      </c>
      <c r="K595" s="17">
        <v>4.0721688842743901E-2</v>
      </c>
      <c r="L595" s="17">
        <v>5.7296873884831699E-2</v>
      </c>
      <c r="M595" s="17"/>
      <c r="N595" s="17">
        <v>5.0158466163805503E-2</v>
      </c>
      <c r="O595" s="17">
        <v>4.3241249765509901E-2</v>
      </c>
      <c r="P595" s="17">
        <v>8.5742053562006801E-2</v>
      </c>
      <c r="Q595" s="17">
        <v>2.7654086915733098E-2</v>
      </c>
      <c r="R595" s="17">
        <v>5.5979700607989E-2</v>
      </c>
      <c r="S595" s="17">
        <v>0.106627100447393</v>
      </c>
      <c r="T595" s="17">
        <v>2.5565404121671801E-2</v>
      </c>
      <c r="U595" s="17">
        <v>2.5451107541049602E-2</v>
      </c>
      <c r="V595" s="17">
        <v>7.0236880190465895E-2</v>
      </c>
      <c r="W595" s="17">
        <v>5.48905875265666E-2</v>
      </c>
      <c r="X595" s="17">
        <v>7.1966081629332102E-2</v>
      </c>
      <c r="Y595" s="17">
        <v>8.0892775433524605E-2</v>
      </c>
      <c r="Z595" s="17"/>
      <c r="AA595" s="17">
        <v>5.12489656648418E-2</v>
      </c>
      <c r="AB595" s="17">
        <v>5.2056231165607397E-2</v>
      </c>
      <c r="AC595" s="17">
        <v>6.8174644427097697E-2</v>
      </c>
      <c r="AD595" s="17">
        <v>6.00070782195695E-2</v>
      </c>
      <c r="AE595" s="17"/>
      <c r="AF595" s="17">
        <v>6.7712765944658596E-2</v>
      </c>
      <c r="AG595" s="17">
        <v>5.0261460792419901E-2</v>
      </c>
      <c r="AH595" s="17">
        <v>5.5747339321111498E-2</v>
      </c>
      <c r="AI595" s="17">
        <v>5.7324070538694601E-2</v>
      </c>
      <c r="AJ595" s="17">
        <v>5.3719289680991898E-2</v>
      </c>
      <c r="AK595" s="17">
        <v>6.4908806486876802E-2</v>
      </c>
      <c r="AL595" s="17"/>
      <c r="AM595" s="17">
        <v>6.2075120804579602E-2</v>
      </c>
      <c r="AN595" s="17">
        <v>5.9044877589508701E-2</v>
      </c>
      <c r="AO595" s="17">
        <v>6.38178891244289E-2</v>
      </c>
      <c r="AP595" s="17">
        <v>4.8434057862017203E-2</v>
      </c>
      <c r="AQ595" s="17">
        <v>3.8339800414863998E-2</v>
      </c>
      <c r="AR595" s="17"/>
      <c r="AS595" s="17">
        <v>6.5926645041082393E-2</v>
      </c>
      <c r="AT595" s="17">
        <v>6.7898970562485603E-2</v>
      </c>
      <c r="AU595" s="17">
        <v>4.4202598217123898E-2</v>
      </c>
      <c r="AV595" s="17"/>
      <c r="AW595" s="17">
        <v>5.3801939719858402E-2</v>
      </c>
      <c r="AX595" s="17">
        <v>5.1645422029286202E-2</v>
      </c>
      <c r="AY595" s="17">
        <v>5.8243370720696602E-2</v>
      </c>
      <c r="AZ595" s="17">
        <v>5.9002695677741898E-2</v>
      </c>
      <c r="BA595" s="17">
        <v>0.12410087003288101</v>
      </c>
      <c r="BB595" s="17"/>
      <c r="BC595" s="17">
        <v>6.3406220246264605E-2</v>
      </c>
      <c r="BD595" s="17">
        <v>6.5792624670581598E-2</v>
      </c>
      <c r="BE595" s="17" t="s">
        <v>101</v>
      </c>
      <c r="BF595" s="17">
        <v>2.91058186313073E-2</v>
      </c>
      <c r="BG595" s="17">
        <v>4.70563017404508E-2</v>
      </c>
      <c r="BH595" s="17">
        <v>4.8309064388622501E-2</v>
      </c>
      <c r="BI595" s="17">
        <v>2.1961439634192999E-2</v>
      </c>
      <c r="BJ595" s="17"/>
      <c r="BK595" s="17">
        <v>5.0436684918081502E-2</v>
      </c>
      <c r="BL595" s="17">
        <v>6.0536939768249302E-2</v>
      </c>
      <c r="BM595" s="17">
        <v>4.6793846205054897E-2</v>
      </c>
      <c r="BN595" s="17">
        <v>5.9935368620922302E-2</v>
      </c>
      <c r="BO595" s="17">
        <v>7.4540959055454603E-2</v>
      </c>
      <c r="BP595" s="17">
        <v>5.0029978241244603E-2</v>
      </c>
      <c r="BQ595" s="17">
        <v>6.9807379668407707E-2</v>
      </c>
      <c r="BR595" s="17">
        <v>4.56051020974916E-2</v>
      </c>
      <c r="BS595" s="17"/>
      <c r="BT595" s="17">
        <v>5.8014427367759497E-2</v>
      </c>
      <c r="BU595" s="17">
        <v>5.3203326759876497E-2</v>
      </c>
      <c r="BV595" s="17">
        <v>5.46981716420104E-2</v>
      </c>
      <c r="BW595" s="17"/>
      <c r="BX595" s="17">
        <v>7.2096029540022602E-2</v>
      </c>
      <c r="BY595" s="17">
        <v>5.3675429054388699E-2</v>
      </c>
      <c r="BZ595" s="17"/>
      <c r="CA595" s="17">
        <v>6.2206119688257101E-2</v>
      </c>
      <c r="CB595" s="17">
        <v>6.2105359388695699E-2</v>
      </c>
      <c r="CC595" s="17">
        <v>4.54983617548343E-2</v>
      </c>
      <c r="CD595" s="17">
        <v>6.3080935863066498E-2</v>
      </c>
      <c r="CE595" s="17">
        <v>6.9609432220344103E-2</v>
      </c>
    </row>
    <row r="596" spans="2:83" x14ac:dyDescent="0.35">
      <c r="B596" t="s">
        <v>314</v>
      </c>
      <c r="C596" s="17">
        <v>0.117100880374197</v>
      </c>
      <c r="D596" s="17">
        <v>0.13583446921216899</v>
      </c>
      <c r="E596" s="17">
        <v>9.9863314913410495E-2</v>
      </c>
      <c r="F596" s="17"/>
      <c r="G596" s="17">
        <v>0.19114959881825799</v>
      </c>
      <c r="H596" s="17">
        <v>0.123173492235161</v>
      </c>
      <c r="I596" s="17">
        <v>0.14811646868476799</v>
      </c>
      <c r="J596" s="17">
        <v>9.1684264739051502E-2</v>
      </c>
      <c r="K596" s="17">
        <v>8.5881977740488197E-2</v>
      </c>
      <c r="L596" s="17">
        <v>7.9026819547656099E-2</v>
      </c>
      <c r="M596" s="17"/>
      <c r="N596" s="17">
        <v>0.114837349729111</v>
      </c>
      <c r="O596" s="17">
        <v>9.9784023747421999E-2</v>
      </c>
      <c r="P596" s="17">
        <v>0.101401204248734</v>
      </c>
      <c r="Q596" s="17">
        <v>0.15971671393172299</v>
      </c>
      <c r="R596" s="17">
        <v>0.137528237223592</v>
      </c>
      <c r="S596" s="17">
        <v>0.106227805982127</v>
      </c>
      <c r="T596" s="17">
        <v>0.14072857494268601</v>
      </c>
      <c r="U596" s="17">
        <v>0.11180486228792801</v>
      </c>
      <c r="V596" s="17">
        <v>0.10469575574328099</v>
      </c>
      <c r="W596" s="17">
        <v>9.7815605058672594E-2</v>
      </c>
      <c r="X596" s="17">
        <v>0.113554173305507</v>
      </c>
      <c r="Y596" s="17">
        <v>0.15520660312978701</v>
      </c>
      <c r="Z596" s="17"/>
      <c r="AA596" s="17">
        <v>7.9493008273617799E-2</v>
      </c>
      <c r="AB596" s="17">
        <v>0.100447324896212</v>
      </c>
      <c r="AC596" s="17">
        <v>0.16930584479149199</v>
      </c>
      <c r="AD596" s="17">
        <v>0.128082781630035</v>
      </c>
      <c r="AE596" s="17"/>
      <c r="AF596" s="17">
        <v>0.11105967731218599</v>
      </c>
      <c r="AG596" s="17">
        <v>0.112756578926909</v>
      </c>
      <c r="AH596" s="17">
        <v>0.163453535885804</v>
      </c>
      <c r="AI596" s="17">
        <v>0.116699072785948</v>
      </c>
      <c r="AJ596" s="17">
        <v>9.2284335860691E-2</v>
      </c>
      <c r="AK596" s="17">
        <v>0.10192286960242</v>
      </c>
      <c r="AL596" s="17"/>
      <c r="AM596" s="17">
        <v>9.9045443995143298E-2</v>
      </c>
      <c r="AN596" s="17">
        <v>0.134304460732415</v>
      </c>
      <c r="AO596" s="17">
        <v>9.6088728416335797E-2</v>
      </c>
      <c r="AP596" s="17">
        <v>5.4061064191119799E-2</v>
      </c>
      <c r="AQ596" s="17">
        <v>0.11441420892923</v>
      </c>
      <c r="AR596" s="17"/>
      <c r="AS596" s="17">
        <v>0.109962209931597</v>
      </c>
      <c r="AT596" s="17">
        <v>0.1225545208145</v>
      </c>
      <c r="AU596" s="17">
        <v>0.12930541104030899</v>
      </c>
      <c r="AV596" s="17"/>
      <c r="AW596" s="17">
        <v>0.16287698818132301</v>
      </c>
      <c r="AX596" s="17">
        <v>0.12749438949285699</v>
      </c>
      <c r="AY596" s="17">
        <v>6.5090221770638598E-2</v>
      </c>
      <c r="AZ596" s="17">
        <v>8.8304416122088503E-2</v>
      </c>
      <c r="BA596" s="17">
        <v>0.10871902783553</v>
      </c>
      <c r="BB596" s="17"/>
      <c r="BC596" s="17">
        <v>8.6879832599054296E-2</v>
      </c>
      <c r="BD596" s="17">
        <v>0.111386634687625</v>
      </c>
      <c r="BE596" s="17" t="s">
        <v>101</v>
      </c>
      <c r="BF596" s="17">
        <v>0.22802686798727401</v>
      </c>
      <c r="BG596" s="17">
        <v>0.15285057539364699</v>
      </c>
      <c r="BH596" s="17">
        <v>0.13804197086711401</v>
      </c>
      <c r="BI596" s="17">
        <v>0.104312409845113</v>
      </c>
      <c r="BJ596" s="17"/>
      <c r="BK596" s="17">
        <v>0.131576342868573</v>
      </c>
      <c r="BL596" s="17">
        <v>0.135217439074377</v>
      </c>
      <c r="BM596" s="17">
        <v>0.13280166945490901</v>
      </c>
      <c r="BN596" s="17">
        <v>0.117886307061134</v>
      </c>
      <c r="BO596" s="17">
        <v>0.110871883712543</v>
      </c>
      <c r="BP596" s="17">
        <v>6.8766767045136401E-2</v>
      </c>
      <c r="BQ596" s="17">
        <v>9.4678649037253995E-2</v>
      </c>
      <c r="BR596" s="17">
        <v>8.48054484984542E-2</v>
      </c>
      <c r="BS596" s="17"/>
      <c r="BT596" s="17">
        <v>9.9542591429353497E-2</v>
      </c>
      <c r="BU596" s="17">
        <v>0.100083058529136</v>
      </c>
      <c r="BV596" s="17">
        <v>0.140785517546345</v>
      </c>
      <c r="BW596" s="17"/>
      <c r="BX596" s="17">
        <v>0.144026471507021</v>
      </c>
      <c r="BY596" s="17">
        <v>0.11559658252765199</v>
      </c>
      <c r="BZ596" s="17"/>
      <c r="CA596" s="17">
        <v>4.45482717306954E-2</v>
      </c>
      <c r="CB596" s="17">
        <v>9.98685680909112E-2</v>
      </c>
      <c r="CC596" s="17">
        <v>0.11329653764731699</v>
      </c>
      <c r="CD596" s="17">
        <v>0.180550814470158</v>
      </c>
      <c r="CE596" s="17">
        <v>0.12783525453818001</v>
      </c>
    </row>
    <row r="597" spans="2:83" x14ac:dyDescent="0.35">
      <c r="B597" t="s">
        <v>315</v>
      </c>
      <c r="C597" s="17">
        <v>0.30701580432464798</v>
      </c>
      <c r="D597" s="17">
        <v>0.29946952071743899</v>
      </c>
      <c r="E597" s="17">
        <v>0.31502213092686498</v>
      </c>
      <c r="F597" s="17"/>
      <c r="G597" s="17">
        <v>0.28592757250837803</v>
      </c>
      <c r="H597" s="17">
        <v>0.30713250808586601</v>
      </c>
      <c r="I597" s="17">
        <v>0.26253689697730498</v>
      </c>
      <c r="J597" s="17">
        <v>0.37839082158161602</v>
      </c>
      <c r="K597" s="17">
        <v>0.29222454448895002</v>
      </c>
      <c r="L597" s="17">
        <v>0.30924028876754101</v>
      </c>
      <c r="M597" s="17"/>
      <c r="N597" s="17">
        <v>0.27611462798752201</v>
      </c>
      <c r="O597" s="17">
        <v>0.33199171887617102</v>
      </c>
      <c r="P597" s="17">
        <v>0.26535691033797398</v>
      </c>
      <c r="Q597" s="17">
        <v>0.316709401199392</v>
      </c>
      <c r="R597" s="17">
        <v>0.281886535860563</v>
      </c>
      <c r="S597" s="17">
        <v>0.31898617482569802</v>
      </c>
      <c r="T597" s="17">
        <v>0.26516087017061302</v>
      </c>
      <c r="U597" s="17">
        <v>0.33884203704295501</v>
      </c>
      <c r="V597" s="17">
        <v>0.34629192527809899</v>
      </c>
      <c r="W597" s="17">
        <v>0.35709267458882099</v>
      </c>
      <c r="X597" s="17">
        <v>0.25137383145806802</v>
      </c>
      <c r="Y597" s="17">
        <v>0.31646690277755601</v>
      </c>
      <c r="Z597" s="17"/>
      <c r="AA597" s="17">
        <v>0.30389364066118901</v>
      </c>
      <c r="AB597" s="17">
        <v>0.33285136706797502</v>
      </c>
      <c r="AC597" s="17">
        <v>0.28321198156760002</v>
      </c>
      <c r="AD597" s="17">
        <v>0.30277556230609198</v>
      </c>
      <c r="AE597" s="17"/>
      <c r="AF597" s="17">
        <v>0.29586098317262</v>
      </c>
      <c r="AG597" s="17">
        <v>0.32894556224775301</v>
      </c>
      <c r="AH597" s="17">
        <v>0.27129273919637997</v>
      </c>
      <c r="AI597" s="17">
        <v>0.31672995704157902</v>
      </c>
      <c r="AJ597" s="17">
        <v>0.31922768967954301</v>
      </c>
      <c r="AK597" s="17">
        <v>0.25056589477792202</v>
      </c>
      <c r="AL597" s="17"/>
      <c r="AM597" s="17">
        <v>0.31723384577136798</v>
      </c>
      <c r="AN597" s="17">
        <v>0.26577471177112599</v>
      </c>
      <c r="AO597" s="17">
        <v>0.25799301244177902</v>
      </c>
      <c r="AP597" s="17">
        <v>0.27799265441364102</v>
      </c>
      <c r="AQ597" s="17">
        <v>0.38816738063006501</v>
      </c>
      <c r="AR597" s="17"/>
      <c r="AS597" s="17">
        <v>0.33155363845227098</v>
      </c>
      <c r="AT597" s="17">
        <v>0.28866034883959601</v>
      </c>
      <c r="AU597" s="17">
        <v>0.23646122513067999</v>
      </c>
      <c r="AV597" s="17"/>
      <c r="AW597" s="17">
        <v>0.29635911508930601</v>
      </c>
      <c r="AX597" s="17">
        <v>0.31020404141005897</v>
      </c>
      <c r="AY597" s="17">
        <v>0.34557835278617899</v>
      </c>
      <c r="AZ597" s="17">
        <v>0.28166322190632098</v>
      </c>
      <c r="BA597" s="17">
        <v>0.17233583987276299</v>
      </c>
      <c r="BB597" s="17"/>
      <c r="BC597" s="17">
        <v>0.288711039557009</v>
      </c>
      <c r="BD597" s="17">
        <v>0.35051688016475702</v>
      </c>
      <c r="BE597" s="17" t="s">
        <v>101</v>
      </c>
      <c r="BF597" s="17">
        <v>0.25309580984887597</v>
      </c>
      <c r="BG597" s="17">
        <v>0.32963202736214298</v>
      </c>
      <c r="BH597" s="17">
        <v>0.29304183596414402</v>
      </c>
      <c r="BI597" s="17">
        <v>0.37201028719750601</v>
      </c>
      <c r="BJ597" s="17"/>
      <c r="BK597" s="17">
        <v>0.304870061150745</v>
      </c>
      <c r="BL597" s="17">
        <v>0.28682938375807199</v>
      </c>
      <c r="BM597" s="17">
        <v>0.33588287661628702</v>
      </c>
      <c r="BN597" s="17">
        <v>0.28229951745233101</v>
      </c>
      <c r="BO597" s="17">
        <v>0.292171096375062</v>
      </c>
      <c r="BP597" s="17">
        <v>0.335561468529052</v>
      </c>
      <c r="BQ597" s="17">
        <v>0.28418884153711499</v>
      </c>
      <c r="BR597" s="17">
        <v>0.316229997530386</v>
      </c>
      <c r="BS597" s="17"/>
      <c r="BT597" s="17">
        <v>0.32337901375255301</v>
      </c>
      <c r="BU597" s="17">
        <v>0.29497363321470799</v>
      </c>
      <c r="BV597" s="17">
        <v>0.30395093107931598</v>
      </c>
      <c r="BW597" s="17"/>
      <c r="BX597" s="17">
        <v>0.255026163484942</v>
      </c>
      <c r="BY597" s="17">
        <v>0.33462785342692603</v>
      </c>
      <c r="BZ597" s="17"/>
      <c r="CA597" s="17">
        <v>0.21783548990210899</v>
      </c>
      <c r="CB597" s="17">
        <v>0.294989286629327</v>
      </c>
      <c r="CC597" s="17">
        <v>0.34417907146041299</v>
      </c>
      <c r="CD597" s="17">
        <v>0.27944445560007303</v>
      </c>
      <c r="CE597" s="17">
        <v>0.31785028714145902</v>
      </c>
    </row>
    <row r="598" spans="2:83" x14ac:dyDescent="0.35">
      <c r="B598" t="s">
        <v>316</v>
      </c>
      <c r="C598" s="17">
        <v>0.41209958880008601</v>
      </c>
      <c r="D598" s="17">
        <v>0.395755910490309</v>
      </c>
      <c r="E598" s="17">
        <v>0.42862984953274402</v>
      </c>
      <c r="F598" s="17"/>
      <c r="G598" s="17">
        <v>0.347338159670459</v>
      </c>
      <c r="H598" s="17">
        <v>0.43066374126051199</v>
      </c>
      <c r="I598" s="17">
        <v>0.45671964793293601</v>
      </c>
      <c r="J598" s="17">
        <v>0.409579810656238</v>
      </c>
      <c r="K598" s="17">
        <v>0.45013227160443497</v>
      </c>
      <c r="L598" s="17">
        <v>0.380535451279298</v>
      </c>
      <c r="M598" s="17"/>
      <c r="N598" s="17">
        <v>0.47529995523700802</v>
      </c>
      <c r="O598" s="17">
        <v>0.41390817155224802</v>
      </c>
      <c r="P598" s="17">
        <v>0.42325451784645501</v>
      </c>
      <c r="Q598" s="17">
        <v>0.43524903626468597</v>
      </c>
      <c r="R598" s="17">
        <v>0.40720344039929501</v>
      </c>
      <c r="S598" s="17">
        <v>0.37028310064433101</v>
      </c>
      <c r="T598" s="17">
        <v>0.42661465473216797</v>
      </c>
      <c r="U598" s="17">
        <v>0.46237397299966398</v>
      </c>
      <c r="V598" s="17">
        <v>0.36130654272436102</v>
      </c>
      <c r="W598" s="17">
        <v>0.36803986909873099</v>
      </c>
      <c r="X598" s="17">
        <v>0.39339791843637401</v>
      </c>
      <c r="Y598" s="17">
        <v>0.39055649067882298</v>
      </c>
      <c r="Z598" s="17"/>
      <c r="AA598" s="17">
        <v>0.47661380943888199</v>
      </c>
      <c r="AB598" s="17">
        <v>0.41014498685060802</v>
      </c>
      <c r="AC598" s="17">
        <v>0.37919881167229802</v>
      </c>
      <c r="AD598" s="17">
        <v>0.37672934273849901</v>
      </c>
      <c r="AE598" s="17"/>
      <c r="AF598" s="17">
        <v>0.43673293320099399</v>
      </c>
      <c r="AG598" s="17">
        <v>0.39963605589120399</v>
      </c>
      <c r="AH598" s="17">
        <v>0.43180210640754002</v>
      </c>
      <c r="AI598" s="17">
        <v>0.39921327282881403</v>
      </c>
      <c r="AJ598" s="17">
        <v>0.39530499238692302</v>
      </c>
      <c r="AK598" s="17">
        <v>0.41713256356946399</v>
      </c>
      <c r="AL598" s="17"/>
      <c r="AM598" s="17">
        <v>0.41411500839377602</v>
      </c>
      <c r="AN598" s="17">
        <v>0.45893929047575299</v>
      </c>
      <c r="AO598" s="17">
        <v>0.46478678518122901</v>
      </c>
      <c r="AP598" s="17">
        <v>0.57119767695608703</v>
      </c>
      <c r="AQ598" s="17">
        <v>0.31307390621867098</v>
      </c>
      <c r="AR598" s="17"/>
      <c r="AS598" s="17">
        <v>0.39035326073756799</v>
      </c>
      <c r="AT598" s="17">
        <v>0.44302021811950998</v>
      </c>
      <c r="AU598" s="17">
        <v>0.48237203603832102</v>
      </c>
      <c r="AV598" s="17"/>
      <c r="AW598" s="17">
        <v>0.37387885672210902</v>
      </c>
      <c r="AX598" s="17">
        <v>0.41385474190353599</v>
      </c>
      <c r="AY598" s="17">
        <v>0.42844025194228502</v>
      </c>
      <c r="AZ598" s="17">
        <v>0.48923027356936</v>
      </c>
      <c r="BA598" s="17">
        <v>0.54509368358997101</v>
      </c>
      <c r="BB598" s="17"/>
      <c r="BC598" s="17">
        <v>0.43666841708720699</v>
      </c>
      <c r="BD598" s="17">
        <v>0.39937858946174698</v>
      </c>
      <c r="BE598" s="17" t="s">
        <v>101</v>
      </c>
      <c r="BF598" s="17">
        <v>0.37947438314166099</v>
      </c>
      <c r="BG598" s="17">
        <v>0.354220932711445</v>
      </c>
      <c r="BH598" s="17">
        <v>0.41969450579560003</v>
      </c>
      <c r="BI598" s="17">
        <v>0.38843387063635298</v>
      </c>
      <c r="BJ598" s="17"/>
      <c r="BK598" s="17">
        <v>0.39025271144460399</v>
      </c>
      <c r="BL598" s="17">
        <v>0.399537194184586</v>
      </c>
      <c r="BM598" s="17">
        <v>0.35924856477983003</v>
      </c>
      <c r="BN598" s="17">
        <v>0.423237273628354</v>
      </c>
      <c r="BO598" s="17">
        <v>0.45268397252810599</v>
      </c>
      <c r="BP598" s="17">
        <v>0.44255145947715602</v>
      </c>
      <c r="BQ598" s="17">
        <v>0.50133022584053499</v>
      </c>
      <c r="BR598" s="17">
        <v>0.49962086034416198</v>
      </c>
      <c r="BS598" s="17"/>
      <c r="BT598" s="17">
        <v>0.44491624806962299</v>
      </c>
      <c r="BU598" s="17">
        <v>0.399459378934934</v>
      </c>
      <c r="BV598" s="17">
        <v>0.39923117228338501</v>
      </c>
      <c r="BW598" s="17"/>
      <c r="BX598" s="17">
        <v>0.440518577984569</v>
      </c>
      <c r="BY598" s="17">
        <v>0.40266170106912702</v>
      </c>
      <c r="BZ598" s="17"/>
      <c r="CA598" s="17">
        <v>0.63913023910968403</v>
      </c>
      <c r="CB598" s="17">
        <v>0.48427544885554402</v>
      </c>
      <c r="CC598" s="17">
        <v>0.40820049936282699</v>
      </c>
      <c r="CD598" s="17">
        <v>0.40237281371073702</v>
      </c>
      <c r="CE598" s="17">
        <v>0.36869344463348103</v>
      </c>
    </row>
    <row r="599" spans="2:83" x14ac:dyDescent="0.35">
      <c r="B599" t="s">
        <v>113</v>
      </c>
      <c r="C599" s="17">
        <v>5.6240283413646001E-2</v>
      </c>
      <c r="D599" s="17">
        <v>5.5379077294536297E-2</v>
      </c>
      <c r="E599" s="17">
        <v>5.5711602835570098E-2</v>
      </c>
      <c r="F599" s="17"/>
      <c r="G599" s="17">
        <v>1.9661092684583499E-2</v>
      </c>
      <c r="H599" s="17">
        <v>5.3019173424317501E-2</v>
      </c>
      <c r="I599" s="17">
        <v>2.9632846643501898E-2</v>
      </c>
      <c r="J599" s="17">
        <v>5.3875968555634597E-2</v>
      </c>
      <c r="K599" s="17">
        <v>8.6709131870458006E-2</v>
      </c>
      <c r="L599" s="17">
        <v>8.6389439991058803E-2</v>
      </c>
      <c r="M599" s="17"/>
      <c r="N599" s="17">
        <v>3.5826077538381199E-2</v>
      </c>
      <c r="O599" s="17">
        <v>6.08133757109506E-2</v>
      </c>
      <c r="P599" s="17">
        <v>4.8611503771048802E-2</v>
      </c>
      <c r="Q599" s="17">
        <v>4.3279060735141102E-2</v>
      </c>
      <c r="R599" s="17">
        <v>6.3235570378679107E-2</v>
      </c>
      <c r="S599" s="17">
        <v>5.3120299666253402E-2</v>
      </c>
      <c r="T599" s="17">
        <v>7.9094693553625001E-2</v>
      </c>
      <c r="U599" s="17">
        <v>3.9678400415829498E-2</v>
      </c>
      <c r="V599" s="17">
        <v>7.5362617759246298E-2</v>
      </c>
      <c r="W599" s="17">
        <v>5.61979080423054E-2</v>
      </c>
      <c r="X599" s="17">
        <v>8.3249714211398901E-2</v>
      </c>
      <c r="Y599" s="17">
        <v>2.9736540488901501E-2</v>
      </c>
      <c r="Z599" s="17"/>
      <c r="AA599" s="17">
        <v>2.7960589215453101E-2</v>
      </c>
      <c r="AB599" s="17">
        <v>5.6021616798741403E-2</v>
      </c>
      <c r="AC599" s="17">
        <v>5.6211838864916798E-2</v>
      </c>
      <c r="AD599" s="17">
        <v>8.5564571525286806E-2</v>
      </c>
      <c r="AE599" s="17"/>
      <c r="AF599" s="17">
        <v>4.9522350531559699E-2</v>
      </c>
      <c r="AG599" s="17">
        <v>5.19423175894747E-2</v>
      </c>
      <c r="AH599" s="17">
        <v>5.6750697193023697E-2</v>
      </c>
      <c r="AI599" s="17">
        <v>5.53790968840265E-2</v>
      </c>
      <c r="AJ599" s="17">
        <v>6.1832083341685697E-2</v>
      </c>
      <c r="AK599" s="17">
        <v>0.108419301441218</v>
      </c>
      <c r="AL599" s="17"/>
      <c r="AM599" s="17">
        <v>4.6405307242265798E-2</v>
      </c>
      <c r="AN599" s="17">
        <v>4.8079021832335402E-2</v>
      </c>
      <c r="AO599" s="17">
        <v>4.4200483176773997E-2</v>
      </c>
      <c r="AP599" s="17">
        <v>4.8314546577135097E-2</v>
      </c>
      <c r="AQ599" s="17">
        <v>0.108256661587195</v>
      </c>
      <c r="AR599" s="17"/>
      <c r="AS599" s="17">
        <v>4.6588124278144703E-2</v>
      </c>
      <c r="AT599" s="17">
        <v>4.3078137264987097E-2</v>
      </c>
      <c r="AU599" s="17">
        <v>3.5178626404782802E-2</v>
      </c>
      <c r="AV599" s="17"/>
      <c r="AW599" s="17">
        <v>7.0005519116971004E-2</v>
      </c>
      <c r="AX599" s="17">
        <v>5.8394836085904803E-2</v>
      </c>
      <c r="AY599" s="17">
        <v>4.0979649401597103E-2</v>
      </c>
      <c r="AZ599" s="17">
        <v>1.5724669768816601E-2</v>
      </c>
      <c r="BA599" s="17">
        <v>0</v>
      </c>
      <c r="BB599" s="17"/>
      <c r="BC599" s="17">
        <v>6.4056657452107896E-2</v>
      </c>
      <c r="BD599" s="17">
        <v>3.6902372430501297E-2</v>
      </c>
      <c r="BE599" s="17" t="s">
        <v>101</v>
      </c>
      <c r="BF599" s="17">
        <v>7.1098327284376095E-2</v>
      </c>
      <c r="BG599" s="17">
        <v>6.2949152317930898E-2</v>
      </c>
      <c r="BH599" s="17">
        <v>4.9026418833136402E-2</v>
      </c>
      <c r="BI599" s="17">
        <v>5.9850095698512101E-2</v>
      </c>
      <c r="BJ599" s="17"/>
      <c r="BK599" s="17">
        <v>7.4512050380007896E-2</v>
      </c>
      <c r="BL599" s="17">
        <v>6.9517630306407202E-2</v>
      </c>
      <c r="BM599" s="17">
        <v>6.4112950403278399E-2</v>
      </c>
      <c r="BN599" s="17">
        <v>6.9835381209572403E-2</v>
      </c>
      <c r="BO599" s="17">
        <v>2.26648476537115E-2</v>
      </c>
      <c r="BP599" s="17">
        <v>3.9605053730422897E-2</v>
      </c>
      <c r="BQ599" s="17">
        <v>2.1787385240055499E-2</v>
      </c>
      <c r="BR599" s="17">
        <v>1.1827543352850601E-2</v>
      </c>
      <c r="BS599" s="17"/>
      <c r="BT599" s="17">
        <v>3.24525488722225E-2</v>
      </c>
      <c r="BU599" s="17">
        <v>7.9966211435442497E-2</v>
      </c>
      <c r="BV599" s="17">
        <v>5.9164178373724598E-2</v>
      </c>
      <c r="BW599" s="17"/>
      <c r="BX599" s="17">
        <v>3.3454236919742898E-2</v>
      </c>
      <c r="BY599" s="17">
        <v>5.14424747262908E-2</v>
      </c>
      <c r="BZ599" s="17"/>
      <c r="CA599" s="17">
        <v>0</v>
      </c>
      <c r="CB599" s="17">
        <v>1.56361670782167E-2</v>
      </c>
      <c r="CC599" s="17">
        <v>5.0622790126090597E-2</v>
      </c>
      <c r="CD599" s="17">
        <v>4.4897054060208198E-2</v>
      </c>
      <c r="CE599" s="17">
        <v>5.9591678958090602E-2</v>
      </c>
    </row>
    <row r="600" spans="2:83" x14ac:dyDescent="0.35">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c r="BY600" s="17"/>
      <c r="BZ600" s="17"/>
      <c r="CA600" s="17"/>
      <c r="CB600" s="17"/>
      <c r="CC600" s="17"/>
      <c r="CD600" s="17"/>
      <c r="CE600" s="17"/>
    </row>
    <row r="601" spans="2:83" x14ac:dyDescent="0.35">
      <c r="B601" s="6" t="s">
        <v>322</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c r="BV601" s="17"/>
      <c r="BW601" s="17"/>
      <c r="BX601" s="17"/>
      <c r="BY601" s="17"/>
      <c r="BZ601" s="17"/>
      <c r="CA601" s="17"/>
      <c r="CB601" s="17"/>
      <c r="CC601" s="17"/>
      <c r="CD601" s="17"/>
      <c r="CE601" s="17"/>
    </row>
    <row r="602" spans="2:83" x14ac:dyDescent="0.35">
      <c r="B602" s="24" t="s">
        <v>103</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c r="BV602" s="17"/>
      <c r="BW602" s="17"/>
      <c r="BX602" s="17"/>
      <c r="BY602" s="17"/>
      <c r="BZ602" s="17"/>
      <c r="CA602" s="17"/>
      <c r="CB602" s="17"/>
      <c r="CC602" s="17"/>
      <c r="CD602" s="17"/>
      <c r="CE602" s="17"/>
    </row>
    <row r="603" spans="2:83" x14ac:dyDescent="0.35">
      <c r="B603" t="s">
        <v>312</v>
      </c>
      <c r="C603" s="17">
        <v>4.9807038845125898E-2</v>
      </c>
      <c r="D603" s="17">
        <v>5.30549260586635E-2</v>
      </c>
      <c r="E603" s="17">
        <v>4.6100357745022497E-2</v>
      </c>
      <c r="F603" s="17"/>
      <c r="G603" s="17">
        <v>7.1593292378940701E-2</v>
      </c>
      <c r="H603" s="17">
        <v>4.8729317890953798E-2</v>
      </c>
      <c r="I603" s="17">
        <v>3.5091683391628797E-2</v>
      </c>
      <c r="J603" s="17">
        <v>3.7507446102014598E-2</v>
      </c>
      <c r="K603" s="17">
        <v>4.6458324071989902E-2</v>
      </c>
      <c r="L603" s="17">
        <v>6.0281502271594803E-2</v>
      </c>
      <c r="M603" s="17"/>
      <c r="N603" s="17">
        <v>5.07369186385336E-2</v>
      </c>
      <c r="O603" s="17">
        <v>3.0098063268105602E-2</v>
      </c>
      <c r="P603" s="17">
        <v>6.5359151280006494E-2</v>
      </c>
      <c r="Q603" s="17">
        <v>2.37236624013967E-2</v>
      </c>
      <c r="R603" s="17">
        <v>4.9818184512378197E-2</v>
      </c>
      <c r="S603" s="17">
        <v>6.2255123145197197E-2</v>
      </c>
      <c r="T603" s="17">
        <v>5.9655698095276898E-2</v>
      </c>
      <c r="U603" s="17">
        <v>3.8366695865870201E-2</v>
      </c>
      <c r="V603" s="17">
        <v>6.1771871976430803E-2</v>
      </c>
      <c r="W603" s="17">
        <v>4.9988444998412603E-2</v>
      </c>
      <c r="X603" s="17">
        <v>7.4399400964674095E-2</v>
      </c>
      <c r="Y603" s="17">
        <v>3.3692099287672597E-2</v>
      </c>
      <c r="Z603" s="17"/>
      <c r="AA603" s="17">
        <v>4.4666415445685802E-2</v>
      </c>
      <c r="AB603" s="17">
        <v>5.1395364871844498E-2</v>
      </c>
      <c r="AC603" s="17">
        <v>4.4190623115538501E-2</v>
      </c>
      <c r="AD603" s="17">
        <v>5.9047667539164801E-2</v>
      </c>
      <c r="AE603" s="17"/>
      <c r="AF603" s="17">
        <v>5.1890483828453002E-2</v>
      </c>
      <c r="AG603" s="17">
        <v>4.4670359595907101E-2</v>
      </c>
      <c r="AH603" s="17">
        <v>2.37901254919641E-2</v>
      </c>
      <c r="AI603" s="17">
        <v>6.6966397847006295E-2</v>
      </c>
      <c r="AJ603" s="17">
        <v>5.1573946930521503E-2</v>
      </c>
      <c r="AK603" s="17">
        <v>7.3767119359579997E-2</v>
      </c>
      <c r="AL603" s="17"/>
      <c r="AM603" s="17">
        <v>4.7733223569129402E-2</v>
      </c>
      <c r="AN603" s="17">
        <v>5.0275844746993897E-2</v>
      </c>
      <c r="AO603" s="17">
        <v>5.8314928839015297E-2</v>
      </c>
      <c r="AP603" s="17">
        <v>0</v>
      </c>
      <c r="AQ603" s="17">
        <v>5.7646434648836398E-2</v>
      </c>
      <c r="AR603" s="17"/>
      <c r="AS603" s="17">
        <v>5.4606352255889397E-2</v>
      </c>
      <c r="AT603" s="17">
        <v>5.27242775428396E-2</v>
      </c>
      <c r="AU603" s="17">
        <v>2.89123597704256E-2</v>
      </c>
      <c r="AV603" s="17"/>
      <c r="AW603" s="17">
        <v>4.9419516179396702E-2</v>
      </c>
      <c r="AX603" s="17">
        <v>4.1965719847877898E-2</v>
      </c>
      <c r="AY603" s="17">
        <v>5.3381598706385598E-2</v>
      </c>
      <c r="AZ603" s="17">
        <v>5.98852265604485E-2</v>
      </c>
      <c r="BA603" s="17">
        <v>3.6436259831857297E-2</v>
      </c>
      <c r="BB603" s="17"/>
      <c r="BC603" s="17">
        <v>5.5941602184855103E-2</v>
      </c>
      <c r="BD603" s="17">
        <v>3.87798699354093E-2</v>
      </c>
      <c r="BE603" s="17" t="s">
        <v>101</v>
      </c>
      <c r="BF603" s="17">
        <v>2.4683635400529799E-2</v>
      </c>
      <c r="BG603" s="17">
        <v>7.3487481548690406E-2</v>
      </c>
      <c r="BH603" s="17">
        <v>5.3794401250087803E-2</v>
      </c>
      <c r="BI603" s="17">
        <v>3.2174997090127402E-2</v>
      </c>
      <c r="BJ603" s="17"/>
      <c r="BK603" s="17">
        <v>6.1499497569377601E-2</v>
      </c>
      <c r="BL603" s="17">
        <v>5.7485929506486101E-2</v>
      </c>
      <c r="BM603" s="17">
        <v>5.6412229463552198E-2</v>
      </c>
      <c r="BN603" s="17">
        <v>4.0278750064209702E-2</v>
      </c>
      <c r="BO603" s="17">
        <v>4.98597855546292E-2</v>
      </c>
      <c r="BP603" s="17">
        <v>4.7586002362415301E-2</v>
      </c>
      <c r="BQ603" s="17">
        <v>7.3940532295746E-2</v>
      </c>
      <c r="BR603" s="17">
        <v>2.262066656726E-2</v>
      </c>
      <c r="BS603" s="17"/>
      <c r="BT603" s="17">
        <v>4.8677953777582501E-2</v>
      </c>
      <c r="BU603" s="17">
        <v>4.6352634830874602E-2</v>
      </c>
      <c r="BV603" s="17">
        <v>5.10738416165031E-2</v>
      </c>
      <c r="BW603" s="17"/>
      <c r="BX603" s="17">
        <v>7.3829832665149295E-2</v>
      </c>
      <c r="BY603" s="17">
        <v>3.96301795302684E-2</v>
      </c>
      <c r="BZ603" s="17"/>
      <c r="CA603" s="17">
        <v>3.5377064376369102E-2</v>
      </c>
      <c r="CB603" s="17">
        <v>3.9301893094797202E-2</v>
      </c>
      <c r="CC603" s="17">
        <v>4.10411792809302E-2</v>
      </c>
      <c r="CD603" s="17">
        <v>4.3737972231981101E-2</v>
      </c>
      <c r="CE603" s="17">
        <v>6.3529325002387699E-2</v>
      </c>
    </row>
    <row r="604" spans="2:83" x14ac:dyDescent="0.35">
      <c r="B604" t="s">
        <v>313</v>
      </c>
      <c r="C604" s="17">
        <v>8.6244708011233698E-2</v>
      </c>
      <c r="D604" s="17">
        <v>9.8414174271577101E-2</v>
      </c>
      <c r="E604" s="17">
        <v>7.5137412170502405E-2</v>
      </c>
      <c r="F604" s="17"/>
      <c r="G604" s="17">
        <v>0.13054636479905299</v>
      </c>
      <c r="H604" s="17">
        <v>5.0298096161684298E-2</v>
      </c>
      <c r="I604" s="17">
        <v>9.3371054167620995E-2</v>
      </c>
      <c r="J604" s="17">
        <v>6.7078380553811601E-2</v>
      </c>
      <c r="K604" s="17">
        <v>6.2284256428734801E-2</v>
      </c>
      <c r="L604" s="17">
        <v>0.11179818206790799</v>
      </c>
      <c r="M604" s="17"/>
      <c r="N604" s="17">
        <v>6.7832399602658494E-2</v>
      </c>
      <c r="O604" s="17">
        <v>9.4552782825468099E-2</v>
      </c>
      <c r="P604" s="17">
        <v>0.100888715124884</v>
      </c>
      <c r="Q604" s="17">
        <v>7.6429727143408205E-2</v>
      </c>
      <c r="R604" s="17">
        <v>9.7490966805381996E-2</v>
      </c>
      <c r="S604" s="17">
        <v>0.102219743323061</v>
      </c>
      <c r="T604" s="17">
        <v>7.6801476125651594E-2</v>
      </c>
      <c r="U604" s="17">
        <v>3.43146132000305E-2</v>
      </c>
      <c r="V604" s="17">
        <v>0.114586433275877</v>
      </c>
      <c r="W604" s="17">
        <v>8.9467104128351696E-2</v>
      </c>
      <c r="X604" s="17">
        <v>7.9288113151473605E-2</v>
      </c>
      <c r="Y604" s="17">
        <v>4.4381411789586302E-2</v>
      </c>
      <c r="Z604" s="17"/>
      <c r="AA604" s="17">
        <v>8.1725908355436805E-2</v>
      </c>
      <c r="AB604" s="17">
        <v>8.0621561011534601E-2</v>
      </c>
      <c r="AC604" s="17">
        <v>0.103196605804762</v>
      </c>
      <c r="AD604" s="17">
        <v>8.2732182422768405E-2</v>
      </c>
      <c r="AE604" s="17"/>
      <c r="AF604" s="17">
        <v>7.7085658103908494E-2</v>
      </c>
      <c r="AG604" s="17">
        <v>8.9763727422360107E-2</v>
      </c>
      <c r="AH604" s="17">
        <v>7.8396462442594003E-2</v>
      </c>
      <c r="AI604" s="17">
        <v>9.2760092846832204E-2</v>
      </c>
      <c r="AJ604" s="17">
        <v>0.10176841617703</v>
      </c>
      <c r="AK604" s="17">
        <v>5.9492954949569299E-2</v>
      </c>
      <c r="AL604" s="17"/>
      <c r="AM604" s="17">
        <v>0.11198954574377</v>
      </c>
      <c r="AN604" s="17">
        <v>6.3922822216528896E-2</v>
      </c>
      <c r="AO604" s="17">
        <v>9.7400322590518798E-2</v>
      </c>
      <c r="AP604" s="17">
        <v>4.8434057862017203E-2</v>
      </c>
      <c r="AQ604" s="17">
        <v>4.6753948976405398E-2</v>
      </c>
      <c r="AR604" s="17"/>
      <c r="AS604" s="17">
        <v>0.104923498138437</v>
      </c>
      <c r="AT604" s="17">
        <v>7.9233552848449906E-2</v>
      </c>
      <c r="AU604" s="17">
        <v>9.3924258300321001E-2</v>
      </c>
      <c r="AV604" s="17"/>
      <c r="AW604" s="17">
        <v>9.1601924026404005E-2</v>
      </c>
      <c r="AX604" s="17">
        <v>0.103266651689745</v>
      </c>
      <c r="AY604" s="17">
        <v>5.8938716071751503E-2</v>
      </c>
      <c r="AZ604" s="17">
        <v>7.2342160418568904E-2</v>
      </c>
      <c r="BA604" s="17">
        <v>0.105887885827998</v>
      </c>
      <c r="BB604" s="17"/>
      <c r="BC604" s="17">
        <v>9.3446896121915493E-2</v>
      </c>
      <c r="BD604" s="17">
        <v>7.7992265743877298E-2</v>
      </c>
      <c r="BE604" s="17" t="s">
        <v>101</v>
      </c>
      <c r="BF604" s="17">
        <v>0.111511099374783</v>
      </c>
      <c r="BG604" s="17">
        <v>5.06267517550298E-2</v>
      </c>
      <c r="BH604" s="17">
        <v>8.6183988660584201E-2</v>
      </c>
      <c r="BI604" s="17">
        <v>7.5080734258855295E-2</v>
      </c>
      <c r="BJ604" s="17"/>
      <c r="BK604" s="17">
        <v>6.7087700522218296E-2</v>
      </c>
      <c r="BL604" s="17">
        <v>8.2882711940629294E-2</v>
      </c>
      <c r="BM604" s="17">
        <v>0.102927188895005</v>
      </c>
      <c r="BN604" s="17">
        <v>9.1792744351158598E-2</v>
      </c>
      <c r="BO604" s="17">
        <v>7.1309776501850303E-2</v>
      </c>
      <c r="BP604" s="17">
        <v>0.10434835907689501</v>
      </c>
      <c r="BQ604" s="17">
        <v>5.0912002856997901E-2</v>
      </c>
      <c r="BR604" s="17">
        <v>8.6866452224246202E-2</v>
      </c>
      <c r="BS604" s="17"/>
      <c r="BT604" s="17">
        <v>8.1325856177695194E-2</v>
      </c>
      <c r="BU604" s="17">
        <v>0.10081867806974</v>
      </c>
      <c r="BV604" s="17">
        <v>7.8687309336604699E-2</v>
      </c>
      <c r="BW604" s="17"/>
      <c r="BX604" s="17">
        <v>9.8568189276100601E-2</v>
      </c>
      <c r="BY604" s="17">
        <v>7.4536965151239698E-2</v>
      </c>
      <c r="BZ604" s="17"/>
      <c r="CA604" s="17">
        <v>8.3359958402332998E-2</v>
      </c>
      <c r="CB604" s="17">
        <v>6.5546955021987402E-2</v>
      </c>
      <c r="CC604" s="17">
        <v>6.9899740123464393E-2</v>
      </c>
      <c r="CD604" s="17">
        <v>9.50902600463817E-2</v>
      </c>
      <c r="CE604" s="17">
        <v>0.105007994246545</v>
      </c>
    </row>
    <row r="605" spans="2:83" x14ac:dyDescent="0.35">
      <c r="B605" t="s">
        <v>314</v>
      </c>
      <c r="C605" s="17">
        <v>0.19234131251560399</v>
      </c>
      <c r="D605" s="17">
        <v>0.200517025827569</v>
      </c>
      <c r="E605" s="17">
        <v>0.18519844040977801</v>
      </c>
      <c r="F605" s="17"/>
      <c r="G605" s="17">
        <v>0.18805955874835401</v>
      </c>
      <c r="H605" s="17">
        <v>0.16543715843544701</v>
      </c>
      <c r="I605" s="17">
        <v>0.17874794705602001</v>
      </c>
      <c r="J605" s="17">
        <v>0.17807086308261</v>
      </c>
      <c r="K605" s="17">
        <v>0.18683317510178701</v>
      </c>
      <c r="L605" s="17">
        <v>0.243418249409115</v>
      </c>
      <c r="M605" s="17"/>
      <c r="N605" s="17">
        <v>0.158384796343192</v>
      </c>
      <c r="O605" s="17">
        <v>0.208730574643129</v>
      </c>
      <c r="P605" s="17">
        <v>0.14844699767536301</v>
      </c>
      <c r="Q605" s="17">
        <v>0.197598027362344</v>
      </c>
      <c r="R605" s="17">
        <v>0.22540554815703101</v>
      </c>
      <c r="S605" s="17">
        <v>0.20750715624379701</v>
      </c>
      <c r="T605" s="17">
        <v>0.216923526964442</v>
      </c>
      <c r="U605" s="17">
        <v>0.17064394033235</v>
      </c>
      <c r="V605" s="17">
        <v>0.16108808353993301</v>
      </c>
      <c r="W605" s="17">
        <v>0.206148340105761</v>
      </c>
      <c r="X605" s="17">
        <v>0.241229871224729</v>
      </c>
      <c r="Y605" s="17">
        <v>0.21296919928050201</v>
      </c>
      <c r="Z605" s="17"/>
      <c r="AA605" s="17">
        <v>0.18530250003592399</v>
      </c>
      <c r="AB605" s="17">
        <v>0.194338494504916</v>
      </c>
      <c r="AC605" s="17">
        <v>0.21211106101097299</v>
      </c>
      <c r="AD605" s="17">
        <v>0.18008260001367701</v>
      </c>
      <c r="AE605" s="17"/>
      <c r="AF605" s="17">
        <v>0.15938892418800599</v>
      </c>
      <c r="AG605" s="17">
        <v>0.218154586452594</v>
      </c>
      <c r="AH605" s="17">
        <v>0.200393595168678</v>
      </c>
      <c r="AI605" s="17">
        <v>0.181779468591272</v>
      </c>
      <c r="AJ605" s="17">
        <v>0.20074563426532699</v>
      </c>
      <c r="AK605" s="17">
        <v>0.180512893582531</v>
      </c>
      <c r="AL605" s="17"/>
      <c r="AM605" s="17">
        <v>0.208580400846227</v>
      </c>
      <c r="AN605" s="17">
        <v>0.16951464235898001</v>
      </c>
      <c r="AO605" s="17">
        <v>0.14224232498598499</v>
      </c>
      <c r="AP605" s="17">
        <v>0.20287269335590399</v>
      </c>
      <c r="AQ605" s="17">
        <v>0.221532734586397</v>
      </c>
      <c r="AR605" s="17"/>
      <c r="AS605" s="17">
        <v>0.202185982433912</v>
      </c>
      <c r="AT605" s="17">
        <v>0.164122159900152</v>
      </c>
      <c r="AU605" s="17">
        <v>0.171499160316262</v>
      </c>
      <c r="AV605" s="17"/>
      <c r="AW605" s="17">
        <v>0.23100160246742399</v>
      </c>
      <c r="AX605" s="17">
        <v>0.180059143565309</v>
      </c>
      <c r="AY605" s="17">
        <v>0.17706664469796601</v>
      </c>
      <c r="AZ605" s="17">
        <v>0.169280314881044</v>
      </c>
      <c r="BA605" s="17">
        <v>0.185603739911569</v>
      </c>
      <c r="BB605" s="17"/>
      <c r="BC605" s="17">
        <v>0.221651031433267</v>
      </c>
      <c r="BD605" s="17">
        <v>0.18730675564742799</v>
      </c>
      <c r="BE605" s="17" t="s">
        <v>101</v>
      </c>
      <c r="BF605" s="17">
        <v>0.18230225427362001</v>
      </c>
      <c r="BG605" s="17">
        <v>0.152929341677429</v>
      </c>
      <c r="BH605" s="17">
        <v>0.15579167854033199</v>
      </c>
      <c r="BI605" s="17">
        <v>0.120398198669788</v>
      </c>
      <c r="BJ605" s="17"/>
      <c r="BK605" s="17">
        <v>0.204202251495369</v>
      </c>
      <c r="BL605" s="17">
        <v>0.21870305073208701</v>
      </c>
      <c r="BM605" s="17">
        <v>0.21114980903100999</v>
      </c>
      <c r="BN605" s="17">
        <v>0.15371918407533799</v>
      </c>
      <c r="BO605" s="17">
        <v>0.16467621961064299</v>
      </c>
      <c r="BP605" s="17">
        <v>0.172102783002405</v>
      </c>
      <c r="BQ605" s="17">
        <v>0.195225469160869</v>
      </c>
      <c r="BR605" s="17">
        <v>0.182022716071256</v>
      </c>
      <c r="BS605" s="17"/>
      <c r="BT605" s="17">
        <v>0.16114432131393799</v>
      </c>
      <c r="BU605" s="17">
        <v>0.22047450338847599</v>
      </c>
      <c r="BV605" s="17">
        <v>0.19666261821300801</v>
      </c>
      <c r="BW605" s="17"/>
      <c r="BX605" s="17">
        <v>0.16365669778091799</v>
      </c>
      <c r="BY605" s="17">
        <v>0.200567040802029</v>
      </c>
      <c r="BZ605" s="17"/>
      <c r="CA605" s="17">
        <v>0.15355662749318499</v>
      </c>
      <c r="CB605" s="17">
        <v>0.19601691917837899</v>
      </c>
      <c r="CC605" s="17">
        <v>0.16633233988149501</v>
      </c>
      <c r="CD605" s="17">
        <v>0.20235287170162899</v>
      </c>
      <c r="CE605" s="17">
        <v>0.17000213103499401</v>
      </c>
    </row>
    <row r="606" spans="2:83" x14ac:dyDescent="0.35">
      <c r="B606" t="s">
        <v>315</v>
      </c>
      <c r="C606" s="17">
        <v>0.33605450534915599</v>
      </c>
      <c r="D606" s="17">
        <v>0.32978505409895298</v>
      </c>
      <c r="E606" s="17">
        <v>0.34214423625462997</v>
      </c>
      <c r="F606" s="17"/>
      <c r="G606" s="17">
        <v>0.34030693446759402</v>
      </c>
      <c r="H606" s="17">
        <v>0.335504622412376</v>
      </c>
      <c r="I606" s="17">
        <v>0.31336307970482002</v>
      </c>
      <c r="J606" s="17">
        <v>0.36981548847002299</v>
      </c>
      <c r="K606" s="17">
        <v>0.36863311441448499</v>
      </c>
      <c r="L606" s="17">
        <v>0.30299935570077502</v>
      </c>
      <c r="M606" s="17"/>
      <c r="N606" s="17">
        <v>0.343892972395894</v>
      </c>
      <c r="O606" s="17">
        <v>0.33978132630611901</v>
      </c>
      <c r="P606" s="17">
        <v>0.307119175936928</v>
      </c>
      <c r="Q606" s="17">
        <v>0.37882093962533198</v>
      </c>
      <c r="R606" s="17">
        <v>0.28862475461935999</v>
      </c>
      <c r="S606" s="17">
        <v>0.36699425950262998</v>
      </c>
      <c r="T606" s="17">
        <v>0.29398518266102702</v>
      </c>
      <c r="U606" s="17">
        <v>0.435747328918976</v>
      </c>
      <c r="V606" s="17">
        <v>0.32824013824836901</v>
      </c>
      <c r="W606" s="17">
        <v>0.34028299377386201</v>
      </c>
      <c r="X606" s="17">
        <v>0.28410708026585602</v>
      </c>
      <c r="Y606" s="17">
        <v>0.33311908143167601</v>
      </c>
      <c r="Z606" s="17"/>
      <c r="AA606" s="17">
        <v>0.35488605129207401</v>
      </c>
      <c r="AB606" s="17">
        <v>0.31360485865259202</v>
      </c>
      <c r="AC606" s="17">
        <v>0.33940436426945397</v>
      </c>
      <c r="AD606" s="17">
        <v>0.33879474051483199</v>
      </c>
      <c r="AE606" s="17"/>
      <c r="AF606" s="17">
        <v>0.31381890507986399</v>
      </c>
      <c r="AG606" s="17">
        <v>0.348324977308474</v>
      </c>
      <c r="AH606" s="17">
        <v>0.34703016572753898</v>
      </c>
      <c r="AI606" s="17">
        <v>0.36906432888283403</v>
      </c>
      <c r="AJ606" s="17">
        <v>0.308170219909433</v>
      </c>
      <c r="AK606" s="17">
        <v>0.27799768351378801</v>
      </c>
      <c r="AL606" s="17"/>
      <c r="AM606" s="17">
        <v>0.32439757156454402</v>
      </c>
      <c r="AN606" s="17">
        <v>0.34483620170803603</v>
      </c>
      <c r="AO606" s="17">
        <v>0.39699168956359099</v>
      </c>
      <c r="AP606" s="17">
        <v>0.46444918471115199</v>
      </c>
      <c r="AQ606" s="17">
        <v>0.31108729596810902</v>
      </c>
      <c r="AR606" s="17"/>
      <c r="AS606" s="17">
        <v>0.31078003197452397</v>
      </c>
      <c r="AT606" s="17">
        <v>0.36342613102412102</v>
      </c>
      <c r="AU606" s="17">
        <v>0.394929756706633</v>
      </c>
      <c r="AV606" s="17"/>
      <c r="AW606" s="17">
        <v>0.31061073573885101</v>
      </c>
      <c r="AX606" s="17">
        <v>0.33912181525443702</v>
      </c>
      <c r="AY606" s="17">
        <v>0.37226740799958202</v>
      </c>
      <c r="AZ606" s="17">
        <v>0.37662457366354901</v>
      </c>
      <c r="BA606" s="17">
        <v>0.23948316180640999</v>
      </c>
      <c r="BB606" s="17"/>
      <c r="BC606" s="17">
        <v>0.332008301910105</v>
      </c>
      <c r="BD606" s="17">
        <v>0.37300177402279</v>
      </c>
      <c r="BE606" s="17" t="s">
        <v>101</v>
      </c>
      <c r="BF606" s="17">
        <v>0.30585693929608598</v>
      </c>
      <c r="BG606" s="17">
        <v>0.35331307490601199</v>
      </c>
      <c r="BH606" s="17">
        <v>0.306494364276371</v>
      </c>
      <c r="BI606" s="17">
        <v>0.38361553420598599</v>
      </c>
      <c r="BJ606" s="17"/>
      <c r="BK606" s="17">
        <v>0.32011036864008302</v>
      </c>
      <c r="BL606" s="17">
        <v>0.26202279572811399</v>
      </c>
      <c r="BM606" s="17">
        <v>0.34921395526395299</v>
      </c>
      <c r="BN606" s="17">
        <v>0.37874388268879999</v>
      </c>
      <c r="BO606" s="17">
        <v>0.36596139021533303</v>
      </c>
      <c r="BP606" s="17">
        <v>0.34547081383607098</v>
      </c>
      <c r="BQ606" s="17">
        <v>0.303389866141548</v>
      </c>
      <c r="BR606" s="17">
        <v>0.33066026359790002</v>
      </c>
      <c r="BS606" s="17"/>
      <c r="BT606" s="17">
        <v>0.34889131380528998</v>
      </c>
      <c r="BU606" s="17">
        <v>0.32167680223628098</v>
      </c>
      <c r="BV606" s="17">
        <v>0.33737172279255701</v>
      </c>
      <c r="BW606" s="17"/>
      <c r="BX606" s="17">
        <v>0.30110551968313998</v>
      </c>
      <c r="BY606" s="17">
        <v>0.366750873035807</v>
      </c>
      <c r="BZ606" s="17"/>
      <c r="CA606" s="17">
        <v>0.25310025429688099</v>
      </c>
      <c r="CB606" s="17">
        <v>0.339656783755245</v>
      </c>
      <c r="CC606" s="17">
        <v>0.357308733641581</v>
      </c>
      <c r="CD606" s="17">
        <v>0.38719019922189202</v>
      </c>
      <c r="CE606" s="17">
        <v>0.33950962901940301</v>
      </c>
    </row>
    <row r="607" spans="2:83" x14ac:dyDescent="0.35">
      <c r="B607" t="s">
        <v>316</v>
      </c>
      <c r="C607" s="17">
        <v>0.25130776656290699</v>
      </c>
      <c r="D607" s="17">
        <v>0.23534869236703401</v>
      </c>
      <c r="E607" s="17">
        <v>0.26696384457942701</v>
      </c>
      <c r="F607" s="17"/>
      <c r="G607" s="17">
        <v>0.242703618810963</v>
      </c>
      <c r="H607" s="17">
        <v>0.35094019964210998</v>
      </c>
      <c r="I607" s="17">
        <v>0.31518075740777202</v>
      </c>
      <c r="J607" s="17">
        <v>0.26205567686898401</v>
      </c>
      <c r="K607" s="17">
        <v>0.20310381669859501</v>
      </c>
      <c r="L607" s="17">
        <v>0.147388530170625</v>
      </c>
      <c r="M607" s="17"/>
      <c r="N607" s="17">
        <v>0.32339056513654801</v>
      </c>
      <c r="O607" s="17">
        <v>0.23457706815188301</v>
      </c>
      <c r="P607" s="17">
        <v>0.30498569339623999</v>
      </c>
      <c r="Q607" s="17">
        <v>0.245094826984006</v>
      </c>
      <c r="R607" s="17">
        <v>0.231843149142616</v>
      </c>
      <c r="S607" s="17">
        <v>0.20024310995422401</v>
      </c>
      <c r="T607" s="17">
        <v>0.23394097555051199</v>
      </c>
      <c r="U607" s="17">
        <v>0.23519860995072001</v>
      </c>
      <c r="V607" s="17">
        <v>0.243102247751426</v>
      </c>
      <c r="W607" s="17">
        <v>0.21258891814113601</v>
      </c>
      <c r="X607" s="17">
        <v>0.22758828757288099</v>
      </c>
      <c r="Y607" s="17">
        <v>0.315129560255552</v>
      </c>
      <c r="Z607" s="17"/>
      <c r="AA607" s="17">
        <v>0.28650150017891601</v>
      </c>
      <c r="AB607" s="17">
        <v>0.26751652192936798</v>
      </c>
      <c r="AC607" s="17">
        <v>0.23752737964287499</v>
      </c>
      <c r="AD607" s="17">
        <v>0.208408658956341</v>
      </c>
      <c r="AE607" s="17"/>
      <c r="AF607" s="17">
        <v>0.33356895115850499</v>
      </c>
      <c r="AG607" s="17">
        <v>0.22078324362814999</v>
      </c>
      <c r="AH607" s="17">
        <v>0.273039627380322</v>
      </c>
      <c r="AI607" s="17">
        <v>0.20652373417077199</v>
      </c>
      <c r="AJ607" s="17">
        <v>0.21211374581440801</v>
      </c>
      <c r="AK607" s="17">
        <v>0.273788275322704</v>
      </c>
      <c r="AL607" s="17"/>
      <c r="AM607" s="17">
        <v>0.20588743894622399</v>
      </c>
      <c r="AN607" s="17">
        <v>0.31568787818750099</v>
      </c>
      <c r="AO607" s="17">
        <v>0.24294149385142</v>
      </c>
      <c r="AP607" s="17">
        <v>0.192181614973951</v>
      </c>
      <c r="AQ607" s="17">
        <v>0.232780536352411</v>
      </c>
      <c r="AR607" s="17"/>
      <c r="AS607" s="17">
        <v>0.23018593588424199</v>
      </c>
      <c r="AT607" s="17">
        <v>0.28729076947634002</v>
      </c>
      <c r="AU607" s="17">
        <v>0.25198117717114599</v>
      </c>
      <c r="AV607" s="17"/>
      <c r="AW607" s="17">
        <v>0.19587818880723701</v>
      </c>
      <c r="AX607" s="17">
        <v>0.26811718396140399</v>
      </c>
      <c r="AY607" s="17">
        <v>0.279731060268475</v>
      </c>
      <c r="AZ607" s="17">
        <v>0.28080200220954799</v>
      </c>
      <c r="BA607" s="17">
        <v>0.40679903915850002</v>
      </c>
      <c r="BB607" s="17"/>
      <c r="BC607" s="17">
        <v>0.19063051452989299</v>
      </c>
      <c r="BD607" s="17">
        <v>0.26740028312374903</v>
      </c>
      <c r="BE607" s="17" t="s">
        <v>101</v>
      </c>
      <c r="BF607" s="17">
        <v>0.30827101438729698</v>
      </c>
      <c r="BG607" s="17">
        <v>0.27300676576968202</v>
      </c>
      <c r="BH607" s="17">
        <v>0.334418646141876</v>
      </c>
      <c r="BI607" s="17">
        <v>0.24912471756764401</v>
      </c>
      <c r="BJ607" s="17"/>
      <c r="BK607" s="17">
        <v>0.25826549951212302</v>
      </c>
      <c r="BL607" s="17">
        <v>0.26332783990470099</v>
      </c>
      <c r="BM607" s="17">
        <v>0.19816408001302599</v>
      </c>
      <c r="BN607" s="17">
        <v>0.240087481924604</v>
      </c>
      <c r="BO607" s="17">
        <v>0.29776844593382401</v>
      </c>
      <c r="BP607" s="17">
        <v>0.25677979795765898</v>
      </c>
      <c r="BQ607" s="17">
        <v>0.33850671337037203</v>
      </c>
      <c r="BR607" s="17">
        <v>0.34816720387071798</v>
      </c>
      <c r="BS607" s="17"/>
      <c r="BT607" s="17">
        <v>0.30669229055992198</v>
      </c>
      <c r="BU607" s="17">
        <v>0.18342743420959701</v>
      </c>
      <c r="BV607" s="17">
        <v>0.25586887303115102</v>
      </c>
      <c r="BW607" s="17"/>
      <c r="BX607" s="17">
        <v>0.31701431864353802</v>
      </c>
      <c r="BY607" s="17">
        <v>0.244083719095154</v>
      </c>
      <c r="BZ607" s="17"/>
      <c r="CA607" s="17">
        <v>0.474606095431232</v>
      </c>
      <c r="CB607" s="17">
        <v>0.31659380792890301</v>
      </c>
      <c r="CC607" s="17">
        <v>0.27926674100421001</v>
      </c>
      <c r="CD607" s="17">
        <v>0.24415471989799101</v>
      </c>
      <c r="CE607" s="17">
        <v>0.23259043205118199</v>
      </c>
    </row>
    <row r="608" spans="2:83" x14ac:dyDescent="0.35">
      <c r="B608" t="s">
        <v>113</v>
      </c>
      <c r="C608" s="17">
        <v>8.4244668715973095E-2</v>
      </c>
      <c r="D608" s="17">
        <v>8.2880127376203303E-2</v>
      </c>
      <c r="E608" s="17">
        <v>8.4455708840639104E-2</v>
      </c>
      <c r="F608" s="17"/>
      <c r="G608" s="17">
        <v>2.6790230795095502E-2</v>
      </c>
      <c r="H608" s="17">
        <v>4.9090605457428403E-2</v>
      </c>
      <c r="I608" s="17">
        <v>6.4245478272138404E-2</v>
      </c>
      <c r="J608" s="17">
        <v>8.5472144922557003E-2</v>
      </c>
      <c r="K608" s="17">
        <v>0.132687313284407</v>
      </c>
      <c r="L608" s="17">
        <v>0.13411418037998199</v>
      </c>
      <c r="M608" s="17"/>
      <c r="N608" s="17">
        <v>5.5762347883174003E-2</v>
      </c>
      <c r="O608" s="17">
        <v>9.2260184805295103E-2</v>
      </c>
      <c r="P608" s="17">
        <v>7.3200266586578105E-2</v>
      </c>
      <c r="Q608" s="17">
        <v>7.8332816483513604E-2</v>
      </c>
      <c r="R608" s="17">
        <v>0.106817396763233</v>
      </c>
      <c r="S608" s="17">
        <v>6.0780607831090197E-2</v>
      </c>
      <c r="T608" s="17">
        <v>0.118693140603091</v>
      </c>
      <c r="U608" s="17">
        <v>8.5728811732052601E-2</v>
      </c>
      <c r="V608" s="17">
        <v>9.1211225207964805E-2</v>
      </c>
      <c r="W608" s="17">
        <v>0.101524198852477</v>
      </c>
      <c r="X608" s="17">
        <v>9.3387246820386002E-2</v>
      </c>
      <c r="Y608" s="17">
        <v>6.0708647955011297E-2</v>
      </c>
      <c r="Z608" s="17"/>
      <c r="AA608" s="17">
        <v>4.6917624691963498E-2</v>
      </c>
      <c r="AB608" s="17">
        <v>9.2523199029744999E-2</v>
      </c>
      <c r="AC608" s="17">
        <v>6.3569966156397303E-2</v>
      </c>
      <c r="AD608" s="17">
        <v>0.130934150553218</v>
      </c>
      <c r="AE608" s="17"/>
      <c r="AF608" s="17">
        <v>6.4247077641263306E-2</v>
      </c>
      <c r="AG608" s="17">
        <v>7.8303105592514605E-2</v>
      </c>
      <c r="AH608" s="17">
        <v>7.7350023788903002E-2</v>
      </c>
      <c r="AI608" s="17">
        <v>8.2905977661284103E-2</v>
      </c>
      <c r="AJ608" s="17">
        <v>0.12562803690328</v>
      </c>
      <c r="AK608" s="17">
        <v>0.134441073271827</v>
      </c>
      <c r="AL608" s="17"/>
      <c r="AM608" s="17">
        <v>0.101411819330106</v>
      </c>
      <c r="AN608" s="17">
        <v>5.5762610781960702E-2</v>
      </c>
      <c r="AO608" s="17">
        <v>6.2109240169470198E-2</v>
      </c>
      <c r="AP608" s="17">
        <v>9.2062449096976307E-2</v>
      </c>
      <c r="AQ608" s="17">
        <v>0.130199049467841</v>
      </c>
      <c r="AR608" s="17"/>
      <c r="AS608" s="17">
        <v>9.7318199312995596E-2</v>
      </c>
      <c r="AT608" s="17">
        <v>5.3203109208097801E-2</v>
      </c>
      <c r="AU608" s="17">
        <v>5.8753287735212503E-2</v>
      </c>
      <c r="AV608" s="17"/>
      <c r="AW608" s="17">
        <v>0.121488032780689</v>
      </c>
      <c r="AX608" s="17">
        <v>6.7469485681226696E-2</v>
      </c>
      <c r="AY608" s="17">
        <v>5.8614572255839298E-2</v>
      </c>
      <c r="AZ608" s="17">
        <v>4.1065722266841798E-2</v>
      </c>
      <c r="BA608" s="17">
        <v>2.5789913463666801E-2</v>
      </c>
      <c r="BB608" s="17"/>
      <c r="BC608" s="17">
        <v>0.106321653819965</v>
      </c>
      <c r="BD608" s="17">
        <v>5.5519051526745702E-2</v>
      </c>
      <c r="BE608" s="17" t="s">
        <v>101</v>
      </c>
      <c r="BF608" s="17">
        <v>6.7375057267684502E-2</v>
      </c>
      <c r="BG608" s="17">
        <v>9.6636584343156195E-2</v>
      </c>
      <c r="BH608" s="17">
        <v>6.3316921130749701E-2</v>
      </c>
      <c r="BI608" s="17">
        <v>0.13960581820759899</v>
      </c>
      <c r="BJ608" s="17"/>
      <c r="BK608" s="17">
        <v>8.8834682260828607E-2</v>
      </c>
      <c r="BL608" s="17">
        <v>0.115577672187984</v>
      </c>
      <c r="BM608" s="17">
        <v>8.2132737333454206E-2</v>
      </c>
      <c r="BN608" s="17">
        <v>9.5377956895889099E-2</v>
      </c>
      <c r="BO608" s="17">
        <v>5.0424382183720598E-2</v>
      </c>
      <c r="BP608" s="17">
        <v>7.37122437645545E-2</v>
      </c>
      <c r="BQ608" s="17">
        <v>3.8025416174466503E-2</v>
      </c>
      <c r="BR608" s="17">
        <v>2.9662697668620099E-2</v>
      </c>
      <c r="BS608" s="17"/>
      <c r="BT608" s="17">
        <v>5.3268264365573199E-2</v>
      </c>
      <c r="BU608" s="17">
        <v>0.127249947265032</v>
      </c>
      <c r="BV608" s="17">
        <v>8.0335635010177098E-2</v>
      </c>
      <c r="BW608" s="17"/>
      <c r="BX608" s="17">
        <v>4.5825441951153401E-2</v>
      </c>
      <c r="BY608" s="17">
        <v>7.44312223855019E-2</v>
      </c>
      <c r="BZ608" s="17"/>
      <c r="CA608" s="17">
        <v>0</v>
      </c>
      <c r="CB608" s="17">
        <v>4.2883641020688597E-2</v>
      </c>
      <c r="CC608" s="17">
        <v>8.6151266068318993E-2</v>
      </c>
      <c r="CD608" s="17">
        <v>2.7473976900124601E-2</v>
      </c>
      <c r="CE608" s="17">
        <v>8.9360488645487707E-2</v>
      </c>
    </row>
    <row r="609" spans="2:83"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U609" s="17"/>
      <c r="BV609" s="17"/>
      <c r="BW609" s="17"/>
      <c r="BX609" s="17"/>
      <c r="BY609" s="17"/>
      <c r="BZ609" s="17"/>
      <c r="CA609" s="17"/>
      <c r="CB609" s="17"/>
      <c r="CC609" s="17"/>
      <c r="CD609" s="17"/>
      <c r="CE609" s="17"/>
    </row>
    <row r="610" spans="2:83" x14ac:dyDescent="0.35">
      <c r="B610" s="6" t="s">
        <v>323</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c r="BP610" s="17"/>
      <c r="BQ610" s="17"/>
      <c r="BR610" s="17"/>
      <c r="BS610" s="17"/>
      <c r="BT610" s="17"/>
      <c r="BU610" s="17"/>
      <c r="BV610" s="17"/>
      <c r="BW610" s="17"/>
      <c r="BX610" s="17"/>
      <c r="BY610" s="17"/>
      <c r="BZ610" s="17"/>
      <c r="CA610" s="17"/>
      <c r="CB610" s="17"/>
      <c r="CC610" s="17"/>
      <c r="CD610" s="17"/>
      <c r="CE610" s="17"/>
    </row>
    <row r="611" spans="2:83" x14ac:dyDescent="0.35">
      <c r="B611" s="24" t="s">
        <v>103</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c r="BQ611" s="17"/>
      <c r="BR611" s="17"/>
      <c r="BS611" s="17"/>
      <c r="BT611" s="17"/>
      <c r="BU611" s="17"/>
      <c r="BV611" s="17"/>
      <c r="BW611" s="17"/>
      <c r="BX611" s="17"/>
      <c r="BY611" s="17"/>
      <c r="BZ611" s="17"/>
      <c r="CA611" s="17"/>
      <c r="CB611" s="17"/>
      <c r="CC611" s="17"/>
      <c r="CD611" s="17"/>
      <c r="CE611" s="17"/>
    </row>
    <row r="612" spans="2:83" x14ac:dyDescent="0.35">
      <c r="B612" t="s">
        <v>312</v>
      </c>
      <c r="C612" s="17">
        <v>4.5322477432534099E-2</v>
      </c>
      <c r="D612" s="17">
        <v>4.3570786438704899E-2</v>
      </c>
      <c r="E612" s="17">
        <v>4.6453778760976901E-2</v>
      </c>
      <c r="F612" s="17"/>
      <c r="G612" s="17">
        <v>5.0358313693835199E-2</v>
      </c>
      <c r="H612" s="17">
        <v>3.7457404178450303E-2</v>
      </c>
      <c r="I612" s="17">
        <v>2.7920771704487E-2</v>
      </c>
      <c r="J612" s="17">
        <v>3.5623521920775898E-2</v>
      </c>
      <c r="K612" s="17">
        <v>2.72624247052916E-2</v>
      </c>
      <c r="L612" s="17">
        <v>8.24202645460511E-2</v>
      </c>
      <c r="M612" s="17"/>
      <c r="N612" s="17">
        <v>3.6507914902655099E-2</v>
      </c>
      <c r="O612" s="17">
        <v>3.3087383024343803E-2</v>
      </c>
      <c r="P612" s="17">
        <v>6.4119624122203997E-2</v>
      </c>
      <c r="Q612" s="17">
        <v>2.0659381365548901E-2</v>
      </c>
      <c r="R612" s="17">
        <v>5.1971977518715601E-2</v>
      </c>
      <c r="S612" s="17">
        <v>4.5667852183356603E-2</v>
      </c>
      <c r="T612" s="17">
        <v>5.6892686502419201E-2</v>
      </c>
      <c r="U612" s="17">
        <v>2.1104338394481802E-2</v>
      </c>
      <c r="V612" s="17">
        <v>5.2055609057902998E-2</v>
      </c>
      <c r="W612" s="17">
        <v>5.3628576229777299E-2</v>
      </c>
      <c r="X612" s="17">
        <v>0.104054036449029</v>
      </c>
      <c r="Y612" s="17">
        <v>0</v>
      </c>
      <c r="Z612" s="17"/>
      <c r="AA612" s="17">
        <v>4.9641783731021703E-2</v>
      </c>
      <c r="AB612" s="17">
        <v>3.9376229161851101E-2</v>
      </c>
      <c r="AC612" s="17">
        <v>4.16767302410333E-2</v>
      </c>
      <c r="AD612" s="17">
        <v>5.0413289687294603E-2</v>
      </c>
      <c r="AE612" s="17"/>
      <c r="AF612" s="17">
        <v>3.7479231223949701E-2</v>
      </c>
      <c r="AG612" s="17">
        <v>4.8435552365312697E-2</v>
      </c>
      <c r="AH612" s="17">
        <v>1.9871872621413701E-2</v>
      </c>
      <c r="AI612" s="17">
        <v>5.1230266258715199E-2</v>
      </c>
      <c r="AJ612" s="17">
        <v>7.1055257739558605E-2</v>
      </c>
      <c r="AK612" s="17">
        <v>4.0690688871919199E-2</v>
      </c>
      <c r="AL612" s="17"/>
      <c r="AM612" s="17">
        <v>5.1746252894700702E-2</v>
      </c>
      <c r="AN612" s="17">
        <v>3.6409326988670297E-2</v>
      </c>
      <c r="AO612" s="17">
        <v>5.2719543112816902E-2</v>
      </c>
      <c r="AP612" s="17">
        <v>5.4061064191119799E-2</v>
      </c>
      <c r="AQ612" s="17">
        <v>4.1556029439483499E-2</v>
      </c>
      <c r="AR612" s="17"/>
      <c r="AS612" s="17">
        <v>4.3969966416749003E-2</v>
      </c>
      <c r="AT612" s="17">
        <v>4.10990773572881E-2</v>
      </c>
      <c r="AU612" s="17">
        <v>6.1076982815282198E-2</v>
      </c>
      <c r="AV612" s="17"/>
      <c r="AW612" s="17">
        <v>4.6883387365864802E-2</v>
      </c>
      <c r="AX612" s="17">
        <v>3.9694023696469002E-2</v>
      </c>
      <c r="AY612" s="17">
        <v>5.3134587219779802E-2</v>
      </c>
      <c r="AZ612" s="17">
        <v>2.61034231110416E-2</v>
      </c>
      <c r="BA612" s="17">
        <v>5.9421716237691199E-2</v>
      </c>
      <c r="BB612" s="17"/>
      <c r="BC612" s="17">
        <v>5.43216730228131E-2</v>
      </c>
      <c r="BD612" s="17">
        <v>2.9925044691649201E-2</v>
      </c>
      <c r="BE612" s="17" t="s">
        <v>101</v>
      </c>
      <c r="BF612" s="17">
        <v>2.2305167340514801E-2</v>
      </c>
      <c r="BG612" s="17">
        <v>6.9533627439052101E-2</v>
      </c>
      <c r="BH612" s="17">
        <v>4.8475596556904497E-2</v>
      </c>
      <c r="BI612" s="17">
        <v>3.2174997090127402E-2</v>
      </c>
      <c r="BJ612" s="17"/>
      <c r="BK612" s="17">
        <v>3.9547251574490301E-2</v>
      </c>
      <c r="BL612" s="17">
        <v>5.1486828228182499E-2</v>
      </c>
      <c r="BM612" s="17">
        <v>5.6729576671858899E-2</v>
      </c>
      <c r="BN612" s="17">
        <v>4.0900190263684397E-2</v>
      </c>
      <c r="BO612" s="17">
        <v>3.8682370821547803E-2</v>
      </c>
      <c r="BP612" s="17">
        <v>3.54530287454232E-2</v>
      </c>
      <c r="BQ612" s="17">
        <v>1.77661955308696E-2</v>
      </c>
      <c r="BR612" s="17">
        <v>6.8257399651915907E-2</v>
      </c>
      <c r="BS612" s="17"/>
      <c r="BT612" s="17">
        <v>3.2582890026283499E-2</v>
      </c>
      <c r="BU612" s="17">
        <v>6.5647966174716396E-2</v>
      </c>
      <c r="BV612" s="17">
        <v>4.1364870962210698E-2</v>
      </c>
      <c r="BW612" s="17"/>
      <c r="BX612" s="17">
        <v>4.8679180054661098E-2</v>
      </c>
      <c r="BY612" s="17">
        <v>4.1380452282502797E-2</v>
      </c>
      <c r="BZ612" s="17"/>
      <c r="CA612" s="17">
        <v>4.9069028199132898E-2</v>
      </c>
      <c r="CB612" s="17">
        <v>4.52098396279405E-2</v>
      </c>
      <c r="CC612" s="17">
        <v>3.16291761052288E-2</v>
      </c>
      <c r="CD612" s="17">
        <v>2.2631597484121399E-2</v>
      </c>
      <c r="CE612" s="17">
        <v>6.07985835327765E-2</v>
      </c>
    </row>
    <row r="613" spans="2:83" x14ac:dyDescent="0.35">
      <c r="B613" t="s">
        <v>313</v>
      </c>
      <c r="C613" s="17">
        <v>5.2743157290582397E-2</v>
      </c>
      <c r="D613" s="17">
        <v>6.4461783179577306E-2</v>
      </c>
      <c r="E613" s="17">
        <v>4.09042045397561E-2</v>
      </c>
      <c r="F613" s="17"/>
      <c r="G613" s="17">
        <v>0.12333756411786501</v>
      </c>
      <c r="H613" s="17">
        <v>3.7916628363935903E-2</v>
      </c>
      <c r="I613" s="17">
        <v>4.0590787093422002E-2</v>
      </c>
      <c r="J613" s="17">
        <v>2.82471825589245E-2</v>
      </c>
      <c r="K613" s="17">
        <v>3.8847376870410802E-2</v>
      </c>
      <c r="L613" s="17">
        <v>5.6735597210097001E-2</v>
      </c>
      <c r="M613" s="17"/>
      <c r="N613" s="17">
        <v>7.1747759933839597E-2</v>
      </c>
      <c r="O613" s="17">
        <v>5.1739573031644601E-2</v>
      </c>
      <c r="P613" s="17">
        <v>5.8700974918880801E-2</v>
      </c>
      <c r="Q613" s="17">
        <v>1.13783201490391E-2</v>
      </c>
      <c r="R613" s="17">
        <v>5.4587955636994298E-2</v>
      </c>
      <c r="S613" s="17">
        <v>8.7696634776557203E-2</v>
      </c>
      <c r="T613" s="17">
        <v>5.1043252348014899E-2</v>
      </c>
      <c r="U613" s="17">
        <v>4.4619486363195397E-2</v>
      </c>
      <c r="V613" s="17">
        <v>3.9984883586563699E-2</v>
      </c>
      <c r="W613" s="17">
        <v>5.0966554396333602E-2</v>
      </c>
      <c r="X613" s="17">
        <v>4.3555410687082699E-2</v>
      </c>
      <c r="Y613" s="17">
        <v>5.0052884507099903E-2</v>
      </c>
      <c r="Z613" s="17"/>
      <c r="AA613" s="17">
        <v>5.2653961566958098E-2</v>
      </c>
      <c r="AB613" s="17">
        <v>5.8899180756964202E-2</v>
      </c>
      <c r="AC613" s="17">
        <v>4.79472689273788E-2</v>
      </c>
      <c r="AD613" s="17">
        <v>5.1081115693872199E-2</v>
      </c>
      <c r="AE613" s="17"/>
      <c r="AF613" s="17">
        <v>7.0405338119380795E-2</v>
      </c>
      <c r="AG613" s="17">
        <v>4.5198127498265898E-2</v>
      </c>
      <c r="AH613" s="17">
        <v>5.1830516167741897E-2</v>
      </c>
      <c r="AI613" s="17">
        <v>4.7542887306705001E-2</v>
      </c>
      <c r="AJ613" s="17">
        <v>5.0824830509948703E-2</v>
      </c>
      <c r="AK613" s="17">
        <v>4.1648450166947501E-2</v>
      </c>
      <c r="AL613" s="17"/>
      <c r="AM613" s="17">
        <v>6.0283950272327101E-2</v>
      </c>
      <c r="AN613" s="17">
        <v>4.8202024641303E-2</v>
      </c>
      <c r="AO613" s="17">
        <v>5.0379041278192302E-2</v>
      </c>
      <c r="AP613" s="17">
        <v>4.8434057862017203E-2</v>
      </c>
      <c r="AQ613" s="17">
        <v>5.2534579797582699E-2</v>
      </c>
      <c r="AR613" s="17"/>
      <c r="AS613" s="17">
        <v>6.8523029515723602E-2</v>
      </c>
      <c r="AT613" s="17">
        <v>5.4776807078194802E-2</v>
      </c>
      <c r="AU613" s="17">
        <v>4.9589607520333902E-2</v>
      </c>
      <c r="AV613" s="17"/>
      <c r="AW613" s="17">
        <v>4.5407403781248898E-2</v>
      </c>
      <c r="AX613" s="17">
        <v>6.09572355321353E-2</v>
      </c>
      <c r="AY613" s="17">
        <v>4.5800960018557497E-2</v>
      </c>
      <c r="AZ613" s="17">
        <v>6.3364875493678099E-2</v>
      </c>
      <c r="BA613" s="17">
        <v>7.7491249034789905E-2</v>
      </c>
      <c r="BB613" s="17"/>
      <c r="BC613" s="17">
        <v>4.6878443076156101E-2</v>
      </c>
      <c r="BD613" s="17">
        <v>5.5445024464203997E-2</v>
      </c>
      <c r="BE613" s="17" t="s">
        <v>101</v>
      </c>
      <c r="BF613" s="17">
        <v>4.4135047606549703E-2</v>
      </c>
      <c r="BG613" s="17">
        <v>5.5431712723784603E-2</v>
      </c>
      <c r="BH613" s="17">
        <v>7.1964944854020094E-2</v>
      </c>
      <c r="BI613" s="17">
        <v>2.7801806740834802E-2</v>
      </c>
      <c r="BJ613" s="17"/>
      <c r="BK613" s="17">
        <v>5.2599135468564498E-2</v>
      </c>
      <c r="BL613" s="17">
        <v>4.4576980421568803E-2</v>
      </c>
      <c r="BM613" s="17">
        <v>5.0728257693156503E-2</v>
      </c>
      <c r="BN613" s="17">
        <v>4.2175347567343799E-2</v>
      </c>
      <c r="BO613" s="17">
        <v>3.9837657100638302E-2</v>
      </c>
      <c r="BP613" s="17">
        <v>7.6478789307805398E-2</v>
      </c>
      <c r="BQ613" s="17">
        <v>9.1992563325363902E-2</v>
      </c>
      <c r="BR613" s="17">
        <v>4.4068771174633897E-2</v>
      </c>
      <c r="BS613" s="17"/>
      <c r="BT613" s="17">
        <v>4.2400316234765402E-2</v>
      </c>
      <c r="BU613" s="17">
        <v>5.2042309046850803E-2</v>
      </c>
      <c r="BV613" s="17">
        <v>5.9243991569051503E-2</v>
      </c>
      <c r="BW613" s="17"/>
      <c r="BX613" s="17">
        <v>6.01780155017499E-2</v>
      </c>
      <c r="BY613" s="17">
        <v>4.4779326788849903E-2</v>
      </c>
      <c r="BZ613" s="17"/>
      <c r="CA613" s="17">
        <v>5.9067776448746299E-2</v>
      </c>
      <c r="CB613" s="17">
        <v>2.6209801580413701E-2</v>
      </c>
      <c r="CC613" s="17">
        <v>4.7235010582003301E-2</v>
      </c>
      <c r="CD613" s="17">
        <v>5.8546933061979799E-2</v>
      </c>
      <c r="CE613" s="17">
        <v>6.2805703227978002E-2</v>
      </c>
    </row>
    <row r="614" spans="2:83" x14ac:dyDescent="0.35">
      <c r="B614" t="s">
        <v>314</v>
      </c>
      <c r="C614" s="17">
        <v>0.114692859135494</v>
      </c>
      <c r="D614" s="17">
        <v>0.13723829440155499</v>
      </c>
      <c r="E614" s="17">
        <v>9.3714914692836201E-2</v>
      </c>
      <c r="F614" s="17"/>
      <c r="G614" s="17">
        <v>0.156456676410374</v>
      </c>
      <c r="H614" s="17">
        <v>0.13447194388818501</v>
      </c>
      <c r="I614" s="17">
        <v>0.13808336346425301</v>
      </c>
      <c r="J614" s="17">
        <v>0.116328380478737</v>
      </c>
      <c r="K614" s="17">
        <v>7.8909220897097301E-2</v>
      </c>
      <c r="L614" s="17">
        <v>7.4314701980891296E-2</v>
      </c>
      <c r="M614" s="17"/>
      <c r="N614" s="17">
        <v>9.0621750572600301E-2</v>
      </c>
      <c r="O614" s="17">
        <v>0.11968747009470899</v>
      </c>
      <c r="P614" s="17">
        <v>0.105898543427905</v>
      </c>
      <c r="Q614" s="17">
        <v>0.14717137840573899</v>
      </c>
      <c r="R614" s="17">
        <v>0.12462226749482901</v>
      </c>
      <c r="S614" s="17">
        <v>0.17856785012065199</v>
      </c>
      <c r="T614" s="17">
        <v>5.65602941634126E-2</v>
      </c>
      <c r="U614" s="17">
        <v>7.6828476442344307E-2</v>
      </c>
      <c r="V614" s="17">
        <v>0.115733396052164</v>
      </c>
      <c r="W614" s="17">
        <v>0.108083596703007</v>
      </c>
      <c r="X614" s="17">
        <v>6.7743928332846495E-2</v>
      </c>
      <c r="Y614" s="17">
        <v>0.217230703580266</v>
      </c>
      <c r="Z614" s="17"/>
      <c r="AA614" s="17">
        <v>9.6656794382941502E-2</v>
      </c>
      <c r="AB614" s="17">
        <v>9.6679807642750804E-2</v>
      </c>
      <c r="AC614" s="17">
        <v>0.16139626975054799</v>
      </c>
      <c r="AD614" s="17">
        <v>0.110781915834978</v>
      </c>
      <c r="AE614" s="17"/>
      <c r="AF614" s="17">
        <v>0.11426096024138099</v>
      </c>
      <c r="AG614" s="17">
        <v>9.9503820951612504E-2</v>
      </c>
      <c r="AH614" s="17">
        <v>0.16358361267532601</v>
      </c>
      <c r="AI614" s="17">
        <v>0.13827045018732401</v>
      </c>
      <c r="AJ614" s="17">
        <v>7.3219923617639598E-2</v>
      </c>
      <c r="AK614" s="17">
        <v>7.8583691176043594E-2</v>
      </c>
      <c r="AL614" s="17"/>
      <c r="AM614" s="17">
        <v>0.10806950248883999</v>
      </c>
      <c r="AN614" s="17">
        <v>0.11849419445284</v>
      </c>
      <c r="AO614" s="17">
        <v>0.13119808847235001</v>
      </c>
      <c r="AP614" s="17">
        <v>0</v>
      </c>
      <c r="AQ614" s="17">
        <v>0.10098027834724101</v>
      </c>
      <c r="AR614" s="17"/>
      <c r="AS614" s="17">
        <v>0.10096185200476999</v>
      </c>
      <c r="AT614" s="17">
        <v>0.120289621983889</v>
      </c>
      <c r="AU614" s="17">
        <v>0.150686823449145</v>
      </c>
      <c r="AV614" s="17"/>
      <c r="AW614" s="17">
        <v>0.13261130152054601</v>
      </c>
      <c r="AX614" s="17">
        <v>0.111452765466134</v>
      </c>
      <c r="AY614" s="17">
        <v>0.10258810912468801</v>
      </c>
      <c r="AZ614" s="17">
        <v>9.4772908711342099E-2</v>
      </c>
      <c r="BA614" s="17">
        <v>9.3856225349062905E-2</v>
      </c>
      <c r="BB614" s="17"/>
      <c r="BC614" s="17">
        <v>0.10295718318861299</v>
      </c>
      <c r="BD614" s="17">
        <v>0.12641569525031701</v>
      </c>
      <c r="BE614" s="17" t="s">
        <v>101</v>
      </c>
      <c r="BF614" s="17">
        <v>0.13028880176489099</v>
      </c>
      <c r="BG614" s="17">
        <v>0.146995872444079</v>
      </c>
      <c r="BH614" s="17">
        <v>0.100019606167353</v>
      </c>
      <c r="BI614" s="17">
        <v>0.106190036927401</v>
      </c>
      <c r="BJ614" s="17"/>
      <c r="BK614" s="17">
        <v>0.133382681387712</v>
      </c>
      <c r="BL614" s="17">
        <v>0.11725348555154901</v>
      </c>
      <c r="BM614" s="17">
        <v>0.109335370305297</v>
      </c>
      <c r="BN614" s="17">
        <v>9.1373517993126499E-2</v>
      </c>
      <c r="BO614" s="17">
        <v>0.147875887338935</v>
      </c>
      <c r="BP614" s="17">
        <v>8.9209016814166001E-2</v>
      </c>
      <c r="BQ614" s="17">
        <v>6.6964092679887205E-2</v>
      </c>
      <c r="BR614" s="17">
        <v>0.122062391376939</v>
      </c>
      <c r="BS614" s="17"/>
      <c r="BT614" s="17">
        <v>0.120372297475206</v>
      </c>
      <c r="BU614" s="17">
        <v>9.3225963762762598E-2</v>
      </c>
      <c r="BV614" s="17">
        <v>0.122560601410887</v>
      </c>
      <c r="BW614" s="17"/>
      <c r="BX614" s="17">
        <v>0.140516079892165</v>
      </c>
      <c r="BY614" s="17">
        <v>0.124158913198331</v>
      </c>
      <c r="BZ614" s="17"/>
      <c r="CA614" s="17">
        <v>8.2869931009354802E-2</v>
      </c>
      <c r="CB614" s="17">
        <v>0.102960219400999</v>
      </c>
      <c r="CC614" s="17">
        <v>0.101844653620338</v>
      </c>
      <c r="CD614" s="17">
        <v>0.196495830539829</v>
      </c>
      <c r="CE614" s="17">
        <v>0.116529436909814</v>
      </c>
    </row>
    <row r="615" spans="2:83" x14ac:dyDescent="0.35">
      <c r="B615" t="s">
        <v>315</v>
      </c>
      <c r="C615" s="17">
        <v>0.31598123069293899</v>
      </c>
      <c r="D615" s="17">
        <v>0.30876892660500599</v>
      </c>
      <c r="E615" s="17">
        <v>0.323419678303698</v>
      </c>
      <c r="F615" s="17"/>
      <c r="G615" s="17">
        <v>0.309988518580186</v>
      </c>
      <c r="H615" s="17">
        <v>0.267014783833456</v>
      </c>
      <c r="I615" s="17">
        <v>0.30134417958272303</v>
      </c>
      <c r="J615" s="17">
        <v>0.323882050873606</v>
      </c>
      <c r="K615" s="17">
        <v>0.338077502006839</v>
      </c>
      <c r="L615" s="17">
        <v>0.35068487842906299</v>
      </c>
      <c r="M615" s="17"/>
      <c r="N615" s="17">
        <v>0.30569606242437702</v>
      </c>
      <c r="O615" s="17">
        <v>0.34731543905215301</v>
      </c>
      <c r="P615" s="17">
        <v>0.25035906674043501</v>
      </c>
      <c r="Q615" s="17">
        <v>0.29799126429929501</v>
      </c>
      <c r="R615" s="17">
        <v>0.323081849815963</v>
      </c>
      <c r="S615" s="17">
        <v>0.34590045949097498</v>
      </c>
      <c r="T615" s="17">
        <v>0.32332701729204</v>
      </c>
      <c r="U615" s="17">
        <v>0.33510376533587899</v>
      </c>
      <c r="V615" s="17">
        <v>0.35027377450973401</v>
      </c>
      <c r="W615" s="17">
        <v>0.305936208395652</v>
      </c>
      <c r="X615" s="17">
        <v>0.30282807869674799</v>
      </c>
      <c r="Y615" s="17">
        <v>0.23182064342355599</v>
      </c>
      <c r="Z615" s="17"/>
      <c r="AA615" s="17">
        <v>0.30021979821720601</v>
      </c>
      <c r="AB615" s="17">
        <v>0.320161790776399</v>
      </c>
      <c r="AC615" s="17">
        <v>0.35444443184956098</v>
      </c>
      <c r="AD615" s="17">
        <v>0.29533416079104902</v>
      </c>
      <c r="AE615" s="17"/>
      <c r="AF615" s="17">
        <v>0.29567531344680198</v>
      </c>
      <c r="AG615" s="17">
        <v>0.34320672079569597</v>
      </c>
      <c r="AH615" s="17">
        <v>0.33975106388331999</v>
      </c>
      <c r="AI615" s="17">
        <v>0.28445194877216801</v>
      </c>
      <c r="AJ615" s="17">
        <v>0.31744548188330801</v>
      </c>
      <c r="AK615" s="17">
        <v>0.30541272697490202</v>
      </c>
      <c r="AL615" s="17"/>
      <c r="AM615" s="17">
        <v>0.335439484635778</v>
      </c>
      <c r="AN615" s="17">
        <v>0.29533002734212199</v>
      </c>
      <c r="AO615" s="17">
        <v>0.28459094764707898</v>
      </c>
      <c r="AP615" s="17">
        <v>0.41240309453066898</v>
      </c>
      <c r="AQ615" s="17">
        <v>0.32143168324121801</v>
      </c>
      <c r="AR615" s="17"/>
      <c r="AS615" s="17">
        <v>0.33630660183835398</v>
      </c>
      <c r="AT615" s="17">
        <v>0.29918736429961601</v>
      </c>
      <c r="AU615" s="17">
        <v>0.35534117161967099</v>
      </c>
      <c r="AV615" s="17"/>
      <c r="AW615" s="17">
        <v>0.297358521130971</v>
      </c>
      <c r="AX615" s="17">
        <v>0.317200595477105</v>
      </c>
      <c r="AY615" s="17">
        <v>0.32510068388389901</v>
      </c>
      <c r="AZ615" s="17">
        <v>0.34384468261789097</v>
      </c>
      <c r="BA615" s="17">
        <v>0.24726018616314499</v>
      </c>
      <c r="BB615" s="17"/>
      <c r="BC615" s="17">
        <v>0.35021810104582302</v>
      </c>
      <c r="BD615" s="17">
        <v>0.30211680459456502</v>
      </c>
      <c r="BE615" s="17" t="s">
        <v>101</v>
      </c>
      <c r="BF615" s="17">
        <v>0.28918352775998102</v>
      </c>
      <c r="BG615" s="17">
        <v>0.30627990196885302</v>
      </c>
      <c r="BH615" s="17">
        <v>0.27034524702365997</v>
      </c>
      <c r="BI615" s="17">
        <v>0.37518061900891903</v>
      </c>
      <c r="BJ615" s="17"/>
      <c r="BK615" s="17">
        <v>0.31477346596058597</v>
      </c>
      <c r="BL615" s="17">
        <v>0.29566256673758201</v>
      </c>
      <c r="BM615" s="17">
        <v>0.32358405333422202</v>
      </c>
      <c r="BN615" s="17">
        <v>0.34273494889120698</v>
      </c>
      <c r="BO615" s="17">
        <v>0.28690849654529699</v>
      </c>
      <c r="BP615" s="17">
        <v>0.35251135902616099</v>
      </c>
      <c r="BQ615" s="17">
        <v>0.327817914276886</v>
      </c>
      <c r="BR615" s="17">
        <v>0.28407095263712201</v>
      </c>
      <c r="BS615" s="17"/>
      <c r="BT615" s="17">
        <v>0.31689447713938301</v>
      </c>
      <c r="BU615" s="17">
        <v>0.33450843488369603</v>
      </c>
      <c r="BV615" s="17">
        <v>0.303148675671571</v>
      </c>
      <c r="BW615" s="17"/>
      <c r="BX615" s="17">
        <v>0.31390028390685298</v>
      </c>
      <c r="BY615" s="17">
        <v>0.30289051130121097</v>
      </c>
      <c r="BZ615" s="17"/>
      <c r="CA615" s="17">
        <v>0.20154180715134801</v>
      </c>
      <c r="CB615" s="17">
        <v>0.314567792691413</v>
      </c>
      <c r="CC615" s="17">
        <v>0.31944911846387902</v>
      </c>
      <c r="CD615" s="17">
        <v>0.34074304362123398</v>
      </c>
      <c r="CE615" s="17">
        <v>0.28726778056565</v>
      </c>
    </row>
    <row r="616" spans="2:83" x14ac:dyDescent="0.35">
      <c r="B616" t="s">
        <v>316</v>
      </c>
      <c r="C616" s="17">
        <v>0.42242702197127002</v>
      </c>
      <c r="D616" s="17">
        <v>0.383505143121395</v>
      </c>
      <c r="E616" s="17">
        <v>0.461398862293732</v>
      </c>
      <c r="F616" s="17"/>
      <c r="G616" s="17">
        <v>0.32500284549860198</v>
      </c>
      <c r="H616" s="17">
        <v>0.48288650433028202</v>
      </c>
      <c r="I616" s="17">
        <v>0.46016570921612399</v>
      </c>
      <c r="J616" s="17">
        <v>0.45665696027883201</v>
      </c>
      <c r="K616" s="17">
        <v>0.452933430781016</v>
      </c>
      <c r="L616" s="17">
        <v>0.359322726823815</v>
      </c>
      <c r="M616" s="17"/>
      <c r="N616" s="17">
        <v>0.45097691100093101</v>
      </c>
      <c r="O616" s="17">
        <v>0.38874064027275101</v>
      </c>
      <c r="P616" s="17">
        <v>0.47550169769600498</v>
      </c>
      <c r="Q616" s="17">
        <v>0.47383796059517203</v>
      </c>
      <c r="R616" s="17">
        <v>0.37142246233139697</v>
      </c>
      <c r="S616" s="17">
        <v>0.316872302888493</v>
      </c>
      <c r="T616" s="17">
        <v>0.44730528859138002</v>
      </c>
      <c r="U616" s="17">
        <v>0.50285555049122999</v>
      </c>
      <c r="V616" s="17">
        <v>0.39501620776080498</v>
      </c>
      <c r="W616" s="17">
        <v>0.43403447933202499</v>
      </c>
      <c r="X616" s="17">
        <v>0.42058144392521801</v>
      </c>
      <c r="Y616" s="17">
        <v>0.47115922800017701</v>
      </c>
      <c r="Z616" s="17"/>
      <c r="AA616" s="17">
        <v>0.47394580370410699</v>
      </c>
      <c r="AB616" s="17">
        <v>0.44148917560748402</v>
      </c>
      <c r="AC616" s="17">
        <v>0.35188915022870298</v>
      </c>
      <c r="AD616" s="17">
        <v>0.41027220786482499</v>
      </c>
      <c r="AE616" s="17"/>
      <c r="AF616" s="17">
        <v>0.43800691983553403</v>
      </c>
      <c r="AG616" s="17">
        <v>0.41771732170537101</v>
      </c>
      <c r="AH616" s="17">
        <v>0.38574854263353697</v>
      </c>
      <c r="AI616" s="17">
        <v>0.42570391172316702</v>
      </c>
      <c r="AJ616" s="17">
        <v>0.43011041762868202</v>
      </c>
      <c r="AK616" s="17">
        <v>0.45268897035260902</v>
      </c>
      <c r="AL616" s="17"/>
      <c r="AM616" s="17">
        <v>0.39361376943298598</v>
      </c>
      <c r="AN616" s="17">
        <v>0.46349250041511197</v>
      </c>
      <c r="AO616" s="17">
        <v>0.44303197650082698</v>
      </c>
      <c r="AP616" s="17">
        <v>0.48510178341619398</v>
      </c>
      <c r="AQ616" s="17">
        <v>0.40257124644673098</v>
      </c>
      <c r="AR616" s="17"/>
      <c r="AS616" s="17">
        <v>0.38959700262158398</v>
      </c>
      <c r="AT616" s="17">
        <v>0.45242846106305501</v>
      </c>
      <c r="AU616" s="17">
        <v>0.35534120597539498</v>
      </c>
      <c r="AV616" s="17"/>
      <c r="AW616" s="17">
        <v>0.41555819070018302</v>
      </c>
      <c r="AX616" s="17">
        <v>0.43162339397814498</v>
      </c>
      <c r="AY616" s="17">
        <v>0.44014917868188402</v>
      </c>
      <c r="AZ616" s="17">
        <v>0.44930515944121702</v>
      </c>
      <c r="BA616" s="17">
        <v>0.477766507403037</v>
      </c>
      <c r="BB616" s="17"/>
      <c r="BC616" s="17">
        <v>0.391034292609585</v>
      </c>
      <c r="BD616" s="17">
        <v>0.44931244750702898</v>
      </c>
      <c r="BE616" s="17" t="s">
        <v>101</v>
      </c>
      <c r="BF616" s="17">
        <v>0.47439377256587201</v>
      </c>
      <c r="BG616" s="17">
        <v>0.36181189692867499</v>
      </c>
      <c r="BH616" s="17">
        <v>0.46498103261206403</v>
      </c>
      <c r="BI616" s="17">
        <v>0.35647061325622398</v>
      </c>
      <c r="BJ616" s="17"/>
      <c r="BK616" s="17">
        <v>0.39044471941617198</v>
      </c>
      <c r="BL616" s="17">
        <v>0.41869380827133701</v>
      </c>
      <c r="BM616" s="17">
        <v>0.402939338789713</v>
      </c>
      <c r="BN616" s="17">
        <v>0.436782844165788</v>
      </c>
      <c r="BO616" s="17">
        <v>0.45919082948496498</v>
      </c>
      <c r="BP616" s="17">
        <v>0.42012116281055101</v>
      </c>
      <c r="BQ616" s="17">
        <v>0.47821113428851902</v>
      </c>
      <c r="BR616" s="17">
        <v>0.45986680775113098</v>
      </c>
      <c r="BS616" s="17"/>
      <c r="BT616" s="17">
        <v>0.461429210214157</v>
      </c>
      <c r="BU616" s="17">
        <v>0.389203233112974</v>
      </c>
      <c r="BV616" s="17">
        <v>0.41830384214209099</v>
      </c>
      <c r="BW616" s="17"/>
      <c r="BX616" s="17">
        <v>0.40679618838902298</v>
      </c>
      <c r="BY616" s="17">
        <v>0.44314029737341998</v>
      </c>
      <c r="BZ616" s="17"/>
      <c r="CA616" s="17">
        <v>0.58912325748920302</v>
      </c>
      <c r="CB616" s="17">
        <v>0.49929921331566102</v>
      </c>
      <c r="CC616" s="17">
        <v>0.453696200282175</v>
      </c>
      <c r="CD616" s="17">
        <v>0.35635451687828701</v>
      </c>
      <c r="CE616" s="17">
        <v>0.41013022180359698</v>
      </c>
    </row>
    <row r="617" spans="2:83" x14ac:dyDescent="0.35">
      <c r="B617" t="s">
        <v>113</v>
      </c>
      <c r="C617" s="17">
        <v>4.8833253477180302E-2</v>
      </c>
      <c r="D617" s="17">
        <v>6.24550662537618E-2</v>
      </c>
      <c r="E617" s="17">
        <v>3.4108561409001599E-2</v>
      </c>
      <c r="F617" s="17"/>
      <c r="G617" s="17">
        <v>3.4856081699138203E-2</v>
      </c>
      <c r="H617" s="17">
        <v>4.0252735405691298E-2</v>
      </c>
      <c r="I617" s="17">
        <v>3.1895188938991299E-2</v>
      </c>
      <c r="J617" s="17">
        <v>3.9261903889124497E-2</v>
      </c>
      <c r="K617" s="17">
        <v>6.3970044739345602E-2</v>
      </c>
      <c r="L617" s="17">
        <v>7.6521831010082406E-2</v>
      </c>
      <c r="M617" s="17"/>
      <c r="N617" s="17">
        <v>4.4449601165597701E-2</v>
      </c>
      <c r="O617" s="17">
        <v>5.9429494524399301E-2</v>
      </c>
      <c r="P617" s="17">
        <v>4.5420093094569999E-2</v>
      </c>
      <c r="Q617" s="17">
        <v>4.8961695185206697E-2</v>
      </c>
      <c r="R617" s="17">
        <v>7.4313487202100598E-2</v>
      </c>
      <c r="S617" s="17">
        <v>2.52949005399659E-2</v>
      </c>
      <c r="T617" s="17">
        <v>6.4871461102733702E-2</v>
      </c>
      <c r="U617" s="17">
        <v>1.9488382972869499E-2</v>
      </c>
      <c r="V617" s="17">
        <v>4.6936129032831099E-2</v>
      </c>
      <c r="W617" s="17">
        <v>4.7350584943205501E-2</v>
      </c>
      <c r="X617" s="17">
        <v>6.1237101909074901E-2</v>
      </c>
      <c r="Y617" s="17">
        <v>2.9736540488901501E-2</v>
      </c>
      <c r="Z617" s="17"/>
      <c r="AA617" s="17">
        <v>2.6881858397765201E-2</v>
      </c>
      <c r="AB617" s="17">
        <v>4.3393816054550401E-2</v>
      </c>
      <c r="AC617" s="17">
        <v>4.2646149002774601E-2</v>
      </c>
      <c r="AD617" s="17">
        <v>8.2117310127980694E-2</v>
      </c>
      <c r="AE617" s="17"/>
      <c r="AF617" s="17">
        <v>4.4172237132952097E-2</v>
      </c>
      <c r="AG617" s="17">
        <v>4.5938456683741698E-2</v>
      </c>
      <c r="AH617" s="17">
        <v>3.9214392018661698E-2</v>
      </c>
      <c r="AI617" s="17">
        <v>5.2800535751921202E-2</v>
      </c>
      <c r="AJ617" s="17">
        <v>5.73440886208633E-2</v>
      </c>
      <c r="AK617" s="17">
        <v>8.0975472457579398E-2</v>
      </c>
      <c r="AL617" s="17"/>
      <c r="AM617" s="17">
        <v>5.0847040275368002E-2</v>
      </c>
      <c r="AN617" s="17">
        <v>3.80719261599523E-2</v>
      </c>
      <c r="AO617" s="17">
        <v>3.8080402988734802E-2</v>
      </c>
      <c r="AP617" s="17">
        <v>0</v>
      </c>
      <c r="AQ617" s="17">
        <v>8.0926182727743601E-2</v>
      </c>
      <c r="AR617" s="17"/>
      <c r="AS617" s="17">
        <v>6.0641547602820201E-2</v>
      </c>
      <c r="AT617" s="17">
        <v>3.2218668217957401E-2</v>
      </c>
      <c r="AU617" s="17">
        <v>2.7964208620173899E-2</v>
      </c>
      <c r="AV617" s="17"/>
      <c r="AW617" s="17">
        <v>6.2181195501185803E-2</v>
      </c>
      <c r="AX617" s="17">
        <v>3.9071985850011703E-2</v>
      </c>
      <c r="AY617" s="17">
        <v>3.3226481071191298E-2</v>
      </c>
      <c r="AZ617" s="17">
        <v>2.2608950624830901E-2</v>
      </c>
      <c r="BA617" s="17">
        <v>4.4204115812274798E-2</v>
      </c>
      <c r="BB617" s="17"/>
      <c r="BC617" s="17">
        <v>5.4590307057009402E-2</v>
      </c>
      <c r="BD617" s="17">
        <v>3.6784983492235003E-2</v>
      </c>
      <c r="BE617" s="17" t="s">
        <v>101</v>
      </c>
      <c r="BF617" s="17">
        <v>3.9693682962190897E-2</v>
      </c>
      <c r="BG617" s="17">
        <v>5.99469884955567E-2</v>
      </c>
      <c r="BH617" s="17">
        <v>4.4213572785997898E-2</v>
      </c>
      <c r="BI617" s="17">
        <v>0.102181926976493</v>
      </c>
      <c r="BJ617" s="17"/>
      <c r="BK617" s="17">
        <v>6.9252746192476095E-2</v>
      </c>
      <c r="BL617" s="17">
        <v>7.2326330789780999E-2</v>
      </c>
      <c r="BM617" s="17">
        <v>5.6683403205752401E-2</v>
      </c>
      <c r="BN617" s="17">
        <v>4.6033151118850098E-2</v>
      </c>
      <c r="BO617" s="17">
        <v>2.7504758708616801E-2</v>
      </c>
      <c r="BP617" s="17">
        <v>2.6226643295893901E-2</v>
      </c>
      <c r="BQ617" s="17">
        <v>1.7248099898474301E-2</v>
      </c>
      <c r="BR617" s="17">
        <v>2.1673677408258801E-2</v>
      </c>
      <c r="BS617" s="17"/>
      <c r="BT617" s="17">
        <v>2.6320808910205801E-2</v>
      </c>
      <c r="BU617" s="17">
        <v>6.5372093019000696E-2</v>
      </c>
      <c r="BV617" s="17">
        <v>5.5378018244188101E-2</v>
      </c>
      <c r="BW617" s="17"/>
      <c r="BX617" s="17">
        <v>2.99302522555474E-2</v>
      </c>
      <c r="BY617" s="17">
        <v>4.3650499055685299E-2</v>
      </c>
      <c r="BZ617" s="17"/>
      <c r="CA617" s="17">
        <v>1.8328199702214901E-2</v>
      </c>
      <c r="CB617" s="17">
        <v>1.1753133383573E-2</v>
      </c>
      <c r="CC617" s="17">
        <v>4.6145840946374903E-2</v>
      </c>
      <c r="CD617" s="17">
        <v>2.5228078414549202E-2</v>
      </c>
      <c r="CE617" s="17">
        <v>6.2468273960184797E-2</v>
      </c>
    </row>
    <row r="618" spans="2:83" x14ac:dyDescent="0.35">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c r="BQ618" s="17"/>
      <c r="BR618" s="17"/>
      <c r="BS618" s="17"/>
      <c r="BT618" s="17"/>
      <c r="BU618" s="17"/>
      <c r="BV618" s="17"/>
      <c r="BW618" s="17"/>
      <c r="BX618" s="17"/>
      <c r="BY618" s="17"/>
      <c r="BZ618" s="17"/>
      <c r="CA618" s="17"/>
      <c r="CB618" s="17"/>
      <c r="CC618" s="17"/>
      <c r="CD618" s="17"/>
      <c r="CE618" s="17"/>
    </row>
    <row r="619" spans="2:83" x14ac:dyDescent="0.35">
      <c r="B619" s="6" t="s">
        <v>334</v>
      </c>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c r="CB619" s="17"/>
      <c r="CC619" s="17"/>
      <c r="CD619" s="17"/>
      <c r="CE619" s="17"/>
    </row>
    <row r="620" spans="2:83" x14ac:dyDescent="0.35">
      <c r="B620" s="34" t="s">
        <v>352</v>
      </c>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c r="BZ620" s="17"/>
      <c r="CA620" s="17"/>
      <c r="CB620" s="17"/>
      <c r="CC620" s="17"/>
      <c r="CD620" s="17"/>
      <c r="CE620" s="17"/>
    </row>
    <row r="621" spans="2:83" x14ac:dyDescent="0.35">
      <c r="B621" t="s">
        <v>324</v>
      </c>
      <c r="C621" s="17">
        <v>0.56212798484196702</v>
      </c>
      <c r="D621" s="17">
        <v>0.510876127722803</v>
      </c>
      <c r="E621" s="17">
        <v>0.61369571843992299</v>
      </c>
      <c r="F621" s="17"/>
      <c r="G621" s="17">
        <v>0.47275873251969802</v>
      </c>
      <c r="H621" s="17">
        <v>0.51989921671649897</v>
      </c>
      <c r="I621" s="17">
        <v>0.56680241517054597</v>
      </c>
      <c r="J621" s="17">
        <v>0.59788861239654501</v>
      </c>
      <c r="K621" s="17">
        <v>0.61906090753657805</v>
      </c>
      <c r="L621" s="17">
        <v>0.59112353343387403</v>
      </c>
      <c r="M621" s="17"/>
      <c r="N621" s="17">
        <v>0.47068844510546998</v>
      </c>
      <c r="O621" s="17">
        <v>0.54830562663774496</v>
      </c>
      <c r="P621" s="17">
        <v>0.59957074849203895</v>
      </c>
      <c r="Q621" s="17">
        <v>0.63443511491327598</v>
      </c>
      <c r="R621" s="17">
        <v>0.55244582231553796</v>
      </c>
      <c r="S621" s="17">
        <v>0.52222618304997803</v>
      </c>
      <c r="T621" s="17">
        <v>0.56751869619753703</v>
      </c>
      <c r="U621" s="17">
        <v>0.62455293455064897</v>
      </c>
      <c r="V621" s="17">
        <v>0.55415896097538297</v>
      </c>
      <c r="W621" s="17">
        <v>0.55952500773144798</v>
      </c>
      <c r="X621" s="17">
        <v>0.68219385442118297</v>
      </c>
      <c r="Y621" s="17">
        <v>0.63632068377106299</v>
      </c>
      <c r="Z621" s="17"/>
      <c r="AA621" s="17">
        <v>0.59432083292843196</v>
      </c>
      <c r="AB621" s="17">
        <v>0.57616914750738402</v>
      </c>
      <c r="AC621" s="17">
        <v>0.52043614368793301</v>
      </c>
      <c r="AD621" s="17">
        <v>0.54850221914457398</v>
      </c>
      <c r="AE621" s="17"/>
      <c r="AF621" s="17">
        <v>0.47411116189848501</v>
      </c>
      <c r="AG621" s="17">
        <v>0.56946110303344499</v>
      </c>
      <c r="AH621" s="17">
        <v>0.56645056081804701</v>
      </c>
      <c r="AI621" s="17">
        <v>0.627854321359544</v>
      </c>
      <c r="AJ621" s="17">
        <v>0.61031158500162896</v>
      </c>
      <c r="AK621" s="17">
        <v>0.56480574691542396</v>
      </c>
      <c r="AL621" s="17"/>
      <c r="AM621" s="17">
        <v>0.555243497281382</v>
      </c>
      <c r="AN621" s="17">
        <v>0.56946501637699798</v>
      </c>
      <c r="AO621" s="17">
        <v>0.55031812299151095</v>
      </c>
      <c r="AP621" s="17">
        <v>0.60569255226525698</v>
      </c>
      <c r="AQ621" s="17">
        <v>0.57129887712870697</v>
      </c>
      <c r="AR621" s="17"/>
      <c r="AS621" s="17">
        <v>0.52329395077156104</v>
      </c>
      <c r="AT621" s="17">
        <v>0.58276193924269304</v>
      </c>
      <c r="AU621" s="17">
        <v>0.43875583403067198</v>
      </c>
      <c r="AV621" s="17"/>
      <c r="AW621" s="17">
        <v>0.54760545280394601</v>
      </c>
      <c r="AX621" s="17">
        <v>0.58043543747902104</v>
      </c>
      <c r="AY621" s="17">
        <v>0.59023408289925305</v>
      </c>
      <c r="AZ621" s="17">
        <v>0.576098707910498</v>
      </c>
      <c r="BA621" s="17">
        <v>0.33948343900118499</v>
      </c>
      <c r="BB621" s="17"/>
      <c r="BC621" s="17">
        <v>0.53403149957268103</v>
      </c>
      <c r="BD621" s="17">
        <v>0.61139467563915695</v>
      </c>
      <c r="BE621" s="17" t="s">
        <v>101</v>
      </c>
      <c r="BF621" s="17">
        <v>0.55494703251938304</v>
      </c>
      <c r="BG621" s="17">
        <v>0.52512191835337796</v>
      </c>
      <c r="BH621" s="17">
        <v>0.57156754464637904</v>
      </c>
      <c r="BI621" s="17">
        <v>0.53961696851368901</v>
      </c>
      <c r="BJ621" s="17"/>
      <c r="BK621" s="17">
        <v>0.50522819168170396</v>
      </c>
      <c r="BL621" s="17">
        <v>0.56659872171277803</v>
      </c>
      <c r="BM621" s="17">
        <v>0.57228451183699003</v>
      </c>
      <c r="BN621" s="17">
        <v>0.58288374377503105</v>
      </c>
      <c r="BO621" s="17">
        <v>0.59455247544408896</v>
      </c>
      <c r="BP621" s="17">
        <v>0.60182366179616897</v>
      </c>
      <c r="BQ621" s="17">
        <v>0.52767815962488895</v>
      </c>
      <c r="BR621" s="17">
        <v>0.44844177688098402</v>
      </c>
      <c r="BS621" s="17"/>
      <c r="BT621" s="17">
        <v>0.55621027649537302</v>
      </c>
      <c r="BU621" s="17">
        <v>0.60536083323234802</v>
      </c>
      <c r="BV621" s="17">
        <v>0.53781271310954604</v>
      </c>
      <c r="BW621" s="17"/>
      <c r="BX621" s="17">
        <v>0.50727912467522296</v>
      </c>
      <c r="BY621" s="17">
        <v>0.58044978746685305</v>
      </c>
      <c r="BZ621" s="17"/>
      <c r="CA621" s="17">
        <v>0.46094984219352603</v>
      </c>
      <c r="CB621" s="17">
        <v>0.56605726882076501</v>
      </c>
      <c r="CC621" s="17">
        <v>0.59376621068786395</v>
      </c>
      <c r="CD621" s="17">
        <v>0.473073735051601</v>
      </c>
      <c r="CE621" s="17">
        <v>0.54474557379370903</v>
      </c>
    </row>
    <row r="622" spans="2:83" x14ac:dyDescent="0.35">
      <c r="B622" t="s">
        <v>325</v>
      </c>
      <c r="C622" s="17">
        <v>0.473277161790922</v>
      </c>
      <c r="D622" s="17">
        <v>0.42369669792123299</v>
      </c>
      <c r="E622" s="17">
        <v>0.52346625918195699</v>
      </c>
      <c r="F622" s="17"/>
      <c r="G622" s="17">
        <v>0.38773838345124001</v>
      </c>
      <c r="H622" s="17">
        <v>0.37576571437585199</v>
      </c>
      <c r="I622" s="17">
        <v>0.496547087195083</v>
      </c>
      <c r="J622" s="17">
        <v>0.51702089592115796</v>
      </c>
      <c r="K622" s="17">
        <v>0.50291353124239302</v>
      </c>
      <c r="L622" s="17">
        <v>0.53750681099422803</v>
      </c>
      <c r="M622" s="17"/>
      <c r="N622" s="17">
        <v>0.39751617367660502</v>
      </c>
      <c r="O622" s="17">
        <v>0.479121218655022</v>
      </c>
      <c r="P622" s="17">
        <v>0.48935852687523601</v>
      </c>
      <c r="Q622" s="17">
        <v>0.54478796659072204</v>
      </c>
      <c r="R622" s="17">
        <v>0.48282138808055702</v>
      </c>
      <c r="S622" s="17">
        <v>0.51263990007404903</v>
      </c>
      <c r="T622" s="17">
        <v>0.41057295622165102</v>
      </c>
      <c r="U622" s="17">
        <v>0.42327720069354902</v>
      </c>
      <c r="V622" s="17">
        <v>0.46913747474078499</v>
      </c>
      <c r="W622" s="17">
        <v>0.470971294493225</v>
      </c>
      <c r="X622" s="17">
        <v>0.553346041418322</v>
      </c>
      <c r="Y622" s="17">
        <v>0.530798245555959</v>
      </c>
      <c r="Z622" s="17"/>
      <c r="AA622" s="17">
        <v>0.50912321996222798</v>
      </c>
      <c r="AB622" s="17">
        <v>0.49895474421316399</v>
      </c>
      <c r="AC622" s="17">
        <v>0.425755211415353</v>
      </c>
      <c r="AD622" s="17">
        <v>0.44591304584786901</v>
      </c>
      <c r="AE622" s="17"/>
      <c r="AF622" s="17">
        <v>0.38119457872856699</v>
      </c>
      <c r="AG622" s="17">
        <v>0.49237407074594403</v>
      </c>
      <c r="AH622" s="17">
        <v>0.50165047338249502</v>
      </c>
      <c r="AI622" s="17">
        <v>0.50473154628067396</v>
      </c>
      <c r="AJ622" s="17">
        <v>0.51930851408074097</v>
      </c>
      <c r="AK622" s="17">
        <v>0.49774045421861501</v>
      </c>
      <c r="AL622" s="17"/>
      <c r="AM622" s="17">
        <v>0.46972293646678698</v>
      </c>
      <c r="AN622" s="17">
        <v>0.45181369356095702</v>
      </c>
      <c r="AO622" s="17">
        <v>0.51356430842275602</v>
      </c>
      <c r="AP622" s="17">
        <v>0.53593372978394005</v>
      </c>
      <c r="AQ622" s="17">
        <v>0.46655305874171299</v>
      </c>
      <c r="AR622" s="17"/>
      <c r="AS622" s="17">
        <v>0.44467142919458602</v>
      </c>
      <c r="AT622" s="17">
        <v>0.45247797496521902</v>
      </c>
      <c r="AU622" s="17">
        <v>0.449840557624133</v>
      </c>
      <c r="AV622" s="17"/>
      <c r="AW622" s="17">
        <v>0.455339788855748</v>
      </c>
      <c r="AX622" s="17">
        <v>0.48422017293512298</v>
      </c>
      <c r="AY622" s="17">
        <v>0.51317049030714901</v>
      </c>
      <c r="AZ622" s="17">
        <v>0.47952245838565999</v>
      </c>
      <c r="BA622" s="17">
        <v>0.38529686658875301</v>
      </c>
      <c r="BB622" s="17"/>
      <c r="BC622" s="17">
        <v>0.473503041045856</v>
      </c>
      <c r="BD622" s="17">
        <v>0.48998368373831502</v>
      </c>
      <c r="BE622" s="17" t="s">
        <v>101</v>
      </c>
      <c r="BF622" s="17">
        <v>0.43904301307316801</v>
      </c>
      <c r="BG622" s="17">
        <v>0.391699298007609</v>
      </c>
      <c r="BH622" s="17">
        <v>0.48420848628761298</v>
      </c>
      <c r="BI622" s="17">
        <v>0.47100745070811101</v>
      </c>
      <c r="BJ622" s="17"/>
      <c r="BK622" s="17">
        <v>0.36004706079696203</v>
      </c>
      <c r="BL622" s="17">
        <v>0.46230655179096503</v>
      </c>
      <c r="BM622" s="17">
        <v>0.49038824942355802</v>
      </c>
      <c r="BN622" s="17">
        <v>0.50887626631740801</v>
      </c>
      <c r="BO622" s="17">
        <v>0.494946807200281</v>
      </c>
      <c r="BP622" s="17">
        <v>0.48834948767522801</v>
      </c>
      <c r="BQ622" s="17">
        <v>0.42120670953553901</v>
      </c>
      <c r="BR622" s="17">
        <v>0.44617393731704802</v>
      </c>
      <c r="BS622" s="17"/>
      <c r="BT622" s="17">
        <v>0.44324067478714102</v>
      </c>
      <c r="BU622" s="17">
        <v>0.508615642300008</v>
      </c>
      <c r="BV622" s="17">
        <v>0.47592267768316099</v>
      </c>
      <c r="BW622" s="17"/>
      <c r="BX622" s="17">
        <v>0.43178966666344498</v>
      </c>
      <c r="BY622" s="17">
        <v>0.47802772152487699</v>
      </c>
      <c r="BZ622" s="17"/>
      <c r="CA622" s="17">
        <v>0.41841404654185799</v>
      </c>
      <c r="CB622" s="17">
        <v>0.50090941553012502</v>
      </c>
      <c r="CC622" s="17">
        <v>0.50130923049888698</v>
      </c>
      <c r="CD622" s="17">
        <v>0.37422633497249602</v>
      </c>
      <c r="CE622" s="17">
        <v>0.39570384372735801</v>
      </c>
    </row>
    <row r="623" spans="2:83" x14ac:dyDescent="0.35">
      <c r="B623" t="s">
        <v>326</v>
      </c>
      <c r="C623" s="17">
        <v>0.42279841161025</v>
      </c>
      <c r="D623" s="17">
        <v>0.39460807853220398</v>
      </c>
      <c r="E623" s="17">
        <v>0.452160149211986</v>
      </c>
      <c r="F623" s="17"/>
      <c r="G623" s="17">
        <v>0.33234116012141601</v>
      </c>
      <c r="H623" s="17">
        <v>0.36828914069799201</v>
      </c>
      <c r="I623" s="17">
        <v>0.39331849100385202</v>
      </c>
      <c r="J623" s="17">
        <v>0.46748384970957901</v>
      </c>
      <c r="K623" s="17">
        <v>0.50023028050072904</v>
      </c>
      <c r="L623" s="17">
        <v>0.46857868283126403</v>
      </c>
      <c r="M623" s="17"/>
      <c r="N623" s="17">
        <v>0.37913633387254603</v>
      </c>
      <c r="O623" s="17">
        <v>0.42436234361903502</v>
      </c>
      <c r="P623" s="17">
        <v>0.45017786664664999</v>
      </c>
      <c r="Q623" s="17">
        <v>0.402092286851022</v>
      </c>
      <c r="R623" s="17">
        <v>0.43579212803414202</v>
      </c>
      <c r="S623" s="17">
        <v>0.46344617762698198</v>
      </c>
      <c r="T623" s="17">
        <v>0.46772417659670101</v>
      </c>
      <c r="U623" s="17">
        <v>0.392234526095398</v>
      </c>
      <c r="V623" s="17">
        <v>0.41124953324983599</v>
      </c>
      <c r="W623" s="17">
        <v>0.44244131859490599</v>
      </c>
      <c r="X623" s="17">
        <v>0.36496138963283897</v>
      </c>
      <c r="Y623" s="17">
        <v>0.47365346766251498</v>
      </c>
      <c r="Z623" s="17"/>
      <c r="AA623" s="17">
        <v>0.49005290590579198</v>
      </c>
      <c r="AB623" s="17">
        <v>0.429616334441417</v>
      </c>
      <c r="AC623" s="17">
        <v>0.37268870812080401</v>
      </c>
      <c r="AD623" s="17">
        <v>0.38056194837338297</v>
      </c>
      <c r="AE623" s="17"/>
      <c r="AF623" s="17">
        <v>0.37553800827135297</v>
      </c>
      <c r="AG623" s="17">
        <v>0.430664836008473</v>
      </c>
      <c r="AH623" s="17">
        <v>0.41345717792477299</v>
      </c>
      <c r="AI623" s="17">
        <v>0.44711204711882102</v>
      </c>
      <c r="AJ623" s="17">
        <v>0.46255389664837498</v>
      </c>
      <c r="AK623" s="17">
        <v>0.44214665963211502</v>
      </c>
      <c r="AL623" s="17"/>
      <c r="AM623" s="17">
        <v>0.43689315339946699</v>
      </c>
      <c r="AN623" s="17">
        <v>0.41546935413048203</v>
      </c>
      <c r="AO623" s="17">
        <v>0.46225937542205597</v>
      </c>
      <c r="AP623" s="17">
        <v>0.48268245135040899</v>
      </c>
      <c r="AQ623" s="17">
        <v>0.40911325253397901</v>
      </c>
      <c r="AR623" s="17"/>
      <c r="AS623" s="17">
        <v>0.421454575420387</v>
      </c>
      <c r="AT623" s="17">
        <v>0.44650872511334999</v>
      </c>
      <c r="AU623" s="17">
        <v>0.362620251052509</v>
      </c>
      <c r="AV623" s="17"/>
      <c r="AW623" s="17">
        <v>0.39749498118258098</v>
      </c>
      <c r="AX623" s="17">
        <v>0.42414565033947099</v>
      </c>
      <c r="AY623" s="17">
        <v>0.48644502665811901</v>
      </c>
      <c r="AZ623" s="17">
        <v>0.42614672996334602</v>
      </c>
      <c r="BA623" s="17">
        <v>0.28547781075165102</v>
      </c>
      <c r="BB623" s="17"/>
      <c r="BC623" s="17">
        <v>0.44782835579011498</v>
      </c>
      <c r="BD623" s="17">
        <v>0.42353661653911401</v>
      </c>
      <c r="BE623" s="17" t="s">
        <v>101</v>
      </c>
      <c r="BF623" s="17">
        <v>0.33595829783447201</v>
      </c>
      <c r="BG623" s="17">
        <v>0.38118135558593702</v>
      </c>
      <c r="BH623" s="17">
        <v>0.399838439198067</v>
      </c>
      <c r="BI623" s="17">
        <v>0.374921131519458</v>
      </c>
      <c r="BJ623" s="17"/>
      <c r="BK623" s="17">
        <v>0.40484904116972498</v>
      </c>
      <c r="BL623" s="17">
        <v>0.37663707804770002</v>
      </c>
      <c r="BM623" s="17">
        <v>0.43366637326066299</v>
      </c>
      <c r="BN623" s="17">
        <v>0.44439431932122497</v>
      </c>
      <c r="BO623" s="17">
        <v>0.44974570495676203</v>
      </c>
      <c r="BP623" s="17">
        <v>0.43857865587400002</v>
      </c>
      <c r="BQ623" s="17">
        <v>0.40137491252135299</v>
      </c>
      <c r="BR623" s="17">
        <v>0.37822620283810898</v>
      </c>
      <c r="BS623" s="17"/>
      <c r="BT623" s="17">
        <v>0.41224931361718498</v>
      </c>
      <c r="BU623" s="17">
        <v>0.47247617528777203</v>
      </c>
      <c r="BV623" s="17">
        <v>0.39654550792473497</v>
      </c>
      <c r="BW623" s="17"/>
      <c r="BX623" s="17">
        <v>0.39401004557267999</v>
      </c>
      <c r="BY623" s="17">
        <v>0.41868821749732799</v>
      </c>
      <c r="BZ623" s="17"/>
      <c r="CA623" s="17">
        <v>0.35076383776838099</v>
      </c>
      <c r="CB623" s="17">
        <v>0.44698706994557602</v>
      </c>
      <c r="CC623" s="17">
        <v>0.44688925910859401</v>
      </c>
      <c r="CD623" s="17">
        <v>0.33792150821955902</v>
      </c>
      <c r="CE623" s="17">
        <v>0.384514498515934</v>
      </c>
    </row>
    <row r="624" spans="2:83" x14ac:dyDescent="0.35">
      <c r="B624" t="s">
        <v>327</v>
      </c>
      <c r="C624" s="17">
        <v>0.41558259312316598</v>
      </c>
      <c r="D624" s="17">
        <v>0.37343208949236301</v>
      </c>
      <c r="E624" s="17">
        <v>0.45546705675802601</v>
      </c>
      <c r="F624" s="17"/>
      <c r="G624" s="17">
        <v>0.35673080015794401</v>
      </c>
      <c r="H624" s="17">
        <v>0.364564361149044</v>
      </c>
      <c r="I624" s="17">
        <v>0.38778347009210601</v>
      </c>
      <c r="J624" s="17">
        <v>0.45715431155786801</v>
      </c>
      <c r="K624" s="17">
        <v>0.51698987368815397</v>
      </c>
      <c r="L624" s="17">
        <v>0.42595582375087998</v>
      </c>
      <c r="M624" s="17"/>
      <c r="N624" s="17">
        <v>0.38604097187166703</v>
      </c>
      <c r="O624" s="17">
        <v>0.47427251866044501</v>
      </c>
      <c r="P624" s="17">
        <v>0.47977343841049502</v>
      </c>
      <c r="Q624" s="17">
        <v>0.45326860002551</v>
      </c>
      <c r="R624" s="17">
        <v>0.34358974079654703</v>
      </c>
      <c r="S624" s="17">
        <v>0.412485473851462</v>
      </c>
      <c r="T624" s="17">
        <v>0.46457796507428301</v>
      </c>
      <c r="U624" s="17">
        <v>0.39425129999485897</v>
      </c>
      <c r="V624" s="17">
        <v>0.36310999185624099</v>
      </c>
      <c r="W624" s="17">
        <v>0.37691656031748899</v>
      </c>
      <c r="X624" s="17">
        <v>0.41354729076104402</v>
      </c>
      <c r="Y624" s="17">
        <v>0.41822667907378702</v>
      </c>
      <c r="Z624" s="17"/>
      <c r="AA624" s="17">
        <v>0.48650456252795798</v>
      </c>
      <c r="AB624" s="17">
        <v>0.41318688001904103</v>
      </c>
      <c r="AC624" s="17">
        <v>0.37966606292355998</v>
      </c>
      <c r="AD624" s="17">
        <v>0.36845911467374698</v>
      </c>
      <c r="AE624" s="17"/>
      <c r="AF624" s="17">
        <v>0.38754216441894501</v>
      </c>
      <c r="AG624" s="17">
        <v>0.415973390179114</v>
      </c>
      <c r="AH624" s="17">
        <v>0.39466069961566402</v>
      </c>
      <c r="AI624" s="17">
        <v>0.412805784231357</v>
      </c>
      <c r="AJ624" s="17">
        <v>0.481066393772561</v>
      </c>
      <c r="AK624" s="17">
        <v>0.457863587880522</v>
      </c>
      <c r="AL624" s="17"/>
      <c r="AM624" s="17">
        <v>0.435994263964122</v>
      </c>
      <c r="AN624" s="17">
        <v>0.40141083637493602</v>
      </c>
      <c r="AO624" s="17">
        <v>0.418630271300655</v>
      </c>
      <c r="AP624" s="17">
        <v>0.470606346310454</v>
      </c>
      <c r="AQ624" s="17">
        <v>0.36276281176985298</v>
      </c>
      <c r="AR624" s="17"/>
      <c r="AS624" s="17">
        <v>0.411265958227712</v>
      </c>
      <c r="AT624" s="17">
        <v>0.41083393930133899</v>
      </c>
      <c r="AU624" s="17">
        <v>0.40060788267616299</v>
      </c>
      <c r="AV624" s="17"/>
      <c r="AW624" s="17">
        <v>0.38857659758694002</v>
      </c>
      <c r="AX624" s="17">
        <v>0.44088400768768998</v>
      </c>
      <c r="AY624" s="17">
        <v>0.44593893624028402</v>
      </c>
      <c r="AZ624" s="17">
        <v>0.42190621671664902</v>
      </c>
      <c r="BA624" s="17">
        <v>0.37324897345153302</v>
      </c>
      <c r="BB624" s="17"/>
      <c r="BC624" s="17">
        <v>0.44159944609838298</v>
      </c>
      <c r="BD624" s="17">
        <v>0.41437402373816301</v>
      </c>
      <c r="BE624" s="17" t="s">
        <v>101</v>
      </c>
      <c r="BF624" s="17">
        <v>0.36353822207569197</v>
      </c>
      <c r="BG624" s="17">
        <v>0.32334039330819597</v>
      </c>
      <c r="BH624" s="17">
        <v>0.41013595387823998</v>
      </c>
      <c r="BI624" s="17">
        <v>0.33396173161109199</v>
      </c>
      <c r="BJ624" s="17"/>
      <c r="BK624" s="17">
        <v>0.35402454306742098</v>
      </c>
      <c r="BL624" s="17">
        <v>0.381804933836632</v>
      </c>
      <c r="BM624" s="17">
        <v>0.40238080087741201</v>
      </c>
      <c r="BN624" s="17">
        <v>0.430253987769951</v>
      </c>
      <c r="BO624" s="17">
        <v>0.44371238044404498</v>
      </c>
      <c r="BP624" s="17">
        <v>0.42522204937195601</v>
      </c>
      <c r="BQ624" s="17">
        <v>0.45344422979225502</v>
      </c>
      <c r="BR624" s="17">
        <v>0.43861698871797</v>
      </c>
      <c r="BS624" s="17"/>
      <c r="BT624" s="17">
        <v>0.40749878527063998</v>
      </c>
      <c r="BU624" s="17">
        <v>0.43718368690836501</v>
      </c>
      <c r="BV624" s="17">
        <v>0.40639696944222198</v>
      </c>
      <c r="BW624" s="17"/>
      <c r="BX624" s="17">
        <v>0.41071483160031103</v>
      </c>
      <c r="BY624" s="17">
        <v>0.41553562944488098</v>
      </c>
      <c r="BZ624" s="17"/>
      <c r="CA624" s="17">
        <v>0.49981751491066501</v>
      </c>
      <c r="CB624" s="17">
        <v>0.47500744862963501</v>
      </c>
      <c r="CC624" s="17">
        <v>0.44026824052243702</v>
      </c>
      <c r="CD624" s="17">
        <v>0.33515979711209398</v>
      </c>
      <c r="CE624" s="17">
        <v>0.37232978407329598</v>
      </c>
    </row>
    <row r="625" spans="2:83" x14ac:dyDescent="0.35">
      <c r="B625" t="s">
        <v>328</v>
      </c>
      <c r="C625" s="17">
        <v>0.38960330688869699</v>
      </c>
      <c r="D625" s="17">
        <v>0.35723820620326202</v>
      </c>
      <c r="E625" s="17">
        <v>0.42305717324050901</v>
      </c>
      <c r="F625" s="17"/>
      <c r="G625" s="17">
        <v>0.37723857310772102</v>
      </c>
      <c r="H625" s="17">
        <v>0.33531507736419602</v>
      </c>
      <c r="I625" s="17">
        <v>0.38121110358494298</v>
      </c>
      <c r="J625" s="17">
        <v>0.44392400838207602</v>
      </c>
      <c r="K625" s="17">
        <v>0.39811925858885699</v>
      </c>
      <c r="L625" s="17">
        <v>0.40119302129274298</v>
      </c>
      <c r="M625" s="17"/>
      <c r="N625" s="17">
        <v>0.35168075157089801</v>
      </c>
      <c r="O625" s="17">
        <v>0.40700103833465801</v>
      </c>
      <c r="P625" s="17">
        <v>0.46786949853725801</v>
      </c>
      <c r="Q625" s="17">
        <v>0.412316635556639</v>
      </c>
      <c r="R625" s="17">
        <v>0.28615914570421003</v>
      </c>
      <c r="S625" s="17">
        <v>0.449447366808501</v>
      </c>
      <c r="T625" s="17">
        <v>0.39722153448860698</v>
      </c>
      <c r="U625" s="17">
        <v>0.31934887450819499</v>
      </c>
      <c r="V625" s="17">
        <v>0.37558689684267499</v>
      </c>
      <c r="W625" s="17">
        <v>0.406003905578809</v>
      </c>
      <c r="X625" s="17">
        <v>0.31917285174520199</v>
      </c>
      <c r="Y625" s="17">
        <v>0.48330043262899303</v>
      </c>
      <c r="Z625" s="17"/>
      <c r="AA625" s="17">
        <v>0.42529935853636602</v>
      </c>
      <c r="AB625" s="17">
        <v>0.387838103994465</v>
      </c>
      <c r="AC625" s="17">
        <v>0.37704174185873601</v>
      </c>
      <c r="AD625" s="17">
        <v>0.36021255383640299</v>
      </c>
      <c r="AE625" s="17"/>
      <c r="AF625" s="17">
        <v>0.33414922312407502</v>
      </c>
      <c r="AG625" s="17">
        <v>0.42332073517465002</v>
      </c>
      <c r="AH625" s="17">
        <v>0.378086626542045</v>
      </c>
      <c r="AI625" s="17">
        <v>0.41940639712287497</v>
      </c>
      <c r="AJ625" s="17">
        <v>0.38315565605125801</v>
      </c>
      <c r="AK625" s="17">
        <v>0.39582900723685099</v>
      </c>
      <c r="AL625" s="17"/>
      <c r="AM625" s="17">
        <v>0.41373933763934001</v>
      </c>
      <c r="AN625" s="17">
        <v>0.372712960668307</v>
      </c>
      <c r="AO625" s="17">
        <v>0.33597234689685201</v>
      </c>
      <c r="AP625" s="17">
        <v>0.54824568324899503</v>
      </c>
      <c r="AQ625" s="17">
        <v>0.35120584765045099</v>
      </c>
      <c r="AR625" s="17"/>
      <c r="AS625" s="17">
        <v>0.39670956633126397</v>
      </c>
      <c r="AT625" s="17">
        <v>0.404152209535933</v>
      </c>
      <c r="AU625" s="17">
        <v>0.29174896607387402</v>
      </c>
      <c r="AV625" s="17"/>
      <c r="AW625" s="17">
        <v>0.36435363543713101</v>
      </c>
      <c r="AX625" s="17">
        <v>0.41670649732355203</v>
      </c>
      <c r="AY625" s="17">
        <v>0.434720132564554</v>
      </c>
      <c r="AZ625" s="17">
        <v>0.34233076193036199</v>
      </c>
      <c r="BA625" s="17">
        <v>0.26826889366461099</v>
      </c>
      <c r="BB625" s="17"/>
      <c r="BC625" s="17">
        <v>0.39402737266500898</v>
      </c>
      <c r="BD625" s="17">
        <v>0.36389754851973699</v>
      </c>
      <c r="BE625" s="17" t="s">
        <v>101</v>
      </c>
      <c r="BF625" s="17">
        <v>0.37294154730569501</v>
      </c>
      <c r="BG625" s="17">
        <v>0.407161977357473</v>
      </c>
      <c r="BH625" s="17">
        <v>0.39393469524527303</v>
      </c>
      <c r="BI625" s="17">
        <v>0.42847556039234003</v>
      </c>
      <c r="BJ625" s="17"/>
      <c r="BK625" s="17">
        <v>0.37118688741974798</v>
      </c>
      <c r="BL625" s="17">
        <v>0.34193730176625697</v>
      </c>
      <c r="BM625" s="17">
        <v>0.40061117202922097</v>
      </c>
      <c r="BN625" s="17">
        <v>0.41355569933736303</v>
      </c>
      <c r="BO625" s="17">
        <v>0.395995565363089</v>
      </c>
      <c r="BP625" s="17">
        <v>0.42206398046800597</v>
      </c>
      <c r="BQ625" s="17">
        <v>0.35807624710206298</v>
      </c>
      <c r="BR625" s="17">
        <v>0.38956592017568997</v>
      </c>
      <c r="BS625" s="17"/>
      <c r="BT625" s="17">
        <v>0.40064566097311399</v>
      </c>
      <c r="BU625" s="17">
        <v>0.402174531847731</v>
      </c>
      <c r="BV625" s="17">
        <v>0.37341794709443499</v>
      </c>
      <c r="BW625" s="17"/>
      <c r="BX625" s="17">
        <v>0.38864000855800201</v>
      </c>
      <c r="BY625" s="17">
        <v>0.38199239746096603</v>
      </c>
      <c r="BZ625" s="17"/>
      <c r="CA625" s="17">
        <v>0.30183124837854802</v>
      </c>
      <c r="CB625" s="17">
        <v>0.402093484724101</v>
      </c>
      <c r="CC625" s="17">
        <v>0.36863731637663599</v>
      </c>
      <c r="CD625" s="17">
        <v>0.34281066597454701</v>
      </c>
      <c r="CE625" s="17">
        <v>0.39929337629091199</v>
      </c>
    </row>
    <row r="626" spans="2:83" x14ac:dyDescent="0.35">
      <c r="B626" t="s">
        <v>329</v>
      </c>
      <c r="C626" s="17">
        <v>0.36554410842622598</v>
      </c>
      <c r="D626" s="17">
        <v>0.35125836048604903</v>
      </c>
      <c r="E626" s="17">
        <v>0.38108747048664998</v>
      </c>
      <c r="F626" s="17"/>
      <c r="G626" s="17">
        <v>0.36305068859914502</v>
      </c>
      <c r="H626" s="17">
        <v>0.31503607218503099</v>
      </c>
      <c r="I626" s="17">
        <v>0.356997609796944</v>
      </c>
      <c r="J626" s="17">
        <v>0.43036665467449903</v>
      </c>
      <c r="K626" s="17">
        <v>0.38253397593074701</v>
      </c>
      <c r="L626" s="17">
        <v>0.355863876361802</v>
      </c>
      <c r="M626" s="17"/>
      <c r="N626" s="17">
        <v>0.37265449600431499</v>
      </c>
      <c r="O626" s="17">
        <v>0.33567961917442002</v>
      </c>
      <c r="P626" s="17">
        <v>0.40363504765513403</v>
      </c>
      <c r="Q626" s="17">
        <v>0.42877058816008101</v>
      </c>
      <c r="R626" s="17">
        <v>0.34977945190681797</v>
      </c>
      <c r="S626" s="17">
        <v>0.355327669360401</v>
      </c>
      <c r="T626" s="17">
        <v>0.38166553931640501</v>
      </c>
      <c r="U626" s="17">
        <v>0.288032510663977</v>
      </c>
      <c r="V626" s="17">
        <v>0.35879826484470201</v>
      </c>
      <c r="W626" s="17">
        <v>0.34552232246395298</v>
      </c>
      <c r="X626" s="17">
        <v>0.31068623298642301</v>
      </c>
      <c r="Y626" s="17">
        <v>0.47438979121902602</v>
      </c>
      <c r="Z626" s="17"/>
      <c r="AA626" s="17">
        <v>0.43427136275190198</v>
      </c>
      <c r="AB626" s="17">
        <v>0.36753820075786697</v>
      </c>
      <c r="AC626" s="17">
        <v>0.31383163163550598</v>
      </c>
      <c r="AD626" s="17">
        <v>0.32826624715125202</v>
      </c>
      <c r="AE626" s="17"/>
      <c r="AF626" s="17">
        <v>0.34439635156742698</v>
      </c>
      <c r="AG626" s="17">
        <v>0.366406467559521</v>
      </c>
      <c r="AH626" s="17">
        <v>0.33674981208945898</v>
      </c>
      <c r="AI626" s="17">
        <v>0.39682053228493003</v>
      </c>
      <c r="AJ626" s="17">
        <v>0.36788652154222201</v>
      </c>
      <c r="AK626" s="17">
        <v>0.43018022467760703</v>
      </c>
      <c r="AL626" s="17"/>
      <c r="AM626" s="17">
        <v>0.39822668367219499</v>
      </c>
      <c r="AN626" s="17">
        <v>0.36774306467475798</v>
      </c>
      <c r="AO626" s="17">
        <v>0.30611278678425202</v>
      </c>
      <c r="AP626" s="17">
        <v>0.44540752722827398</v>
      </c>
      <c r="AQ626" s="17">
        <v>0.301670082661673</v>
      </c>
      <c r="AR626" s="17"/>
      <c r="AS626" s="17">
        <v>0.365095882665041</v>
      </c>
      <c r="AT626" s="17">
        <v>0.38918711917092302</v>
      </c>
      <c r="AU626" s="17">
        <v>0.321391208552323</v>
      </c>
      <c r="AV626" s="17"/>
      <c r="AW626" s="17">
        <v>0.34435182298599198</v>
      </c>
      <c r="AX626" s="17">
        <v>0.38022779938015899</v>
      </c>
      <c r="AY626" s="17">
        <v>0.41105049983676301</v>
      </c>
      <c r="AZ626" s="17">
        <v>0.35271832929439301</v>
      </c>
      <c r="BA626" s="17">
        <v>0.19236151098069801</v>
      </c>
      <c r="BB626" s="17"/>
      <c r="BC626" s="17">
        <v>0.36354369030123501</v>
      </c>
      <c r="BD626" s="17">
        <v>0.38412259022570799</v>
      </c>
      <c r="BE626" s="17" t="s">
        <v>101</v>
      </c>
      <c r="BF626" s="17">
        <v>0.27723141559814202</v>
      </c>
      <c r="BG626" s="17">
        <v>0.35935392282121897</v>
      </c>
      <c r="BH626" s="17">
        <v>0.36566258024125298</v>
      </c>
      <c r="BI626" s="17">
        <v>0.43303351338089602</v>
      </c>
      <c r="BJ626" s="17"/>
      <c r="BK626" s="17">
        <v>0.33682674123106399</v>
      </c>
      <c r="BL626" s="17">
        <v>0.32888000345708002</v>
      </c>
      <c r="BM626" s="17">
        <v>0.32950267331901401</v>
      </c>
      <c r="BN626" s="17">
        <v>0.38491089350951802</v>
      </c>
      <c r="BO626" s="17">
        <v>0.44306234893978602</v>
      </c>
      <c r="BP626" s="17">
        <v>0.38017157996230799</v>
      </c>
      <c r="BQ626" s="17">
        <v>0.37715440134906097</v>
      </c>
      <c r="BR626" s="17">
        <v>0.35478280779335503</v>
      </c>
      <c r="BS626" s="17"/>
      <c r="BT626" s="17">
        <v>0.38098783179769202</v>
      </c>
      <c r="BU626" s="17">
        <v>0.389278462197302</v>
      </c>
      <c r="BV626" s="17">
        <v>0.33831026611298398</v>
      </c>
      <c r="BW626" s="17"/>
      <c r="BX626" s="17">
        <v>0.348728373928062</v>
      </c>
      <c r="BY626" s="17">
        <v>0.37746925722990399</v>
      </c>
      <c r="BZ626" s="17"/>
      <c r="CA626" s="17">
        <v>0.34396846399428299</v>
      </c>
      <c r="CB626" s="17">
        <v>0.38539558265849699</v>
      </c>
      <c r="CC626" s="17">
        <v>0.37542290751972202</v>
      </c>
      <c r="CD626" s="17">
        <v>0.29372816006255698</v>
      </c>
      <c r="CE626" s="17">
        <v>0.36892192294596099</v>
      </c>
    </row>
    <row r="627" spans="2:83" x14ac:dyDescent="0.35">
      <c r="B627" t="s">
        <v>330</v>
      </c>
      <c r="C627" s="17">
        <v>0.31243912657392198</v>
      </c>
      <c r="D627" s="17">
        <v>0.28374512894520498</v>
      </c>
      <c r="E627" s="17">
        <v>0.34057066419302101</v>
      </c>
      <c r="F627" s="17"/>
      <c r="G627" s="17">
        <v>0.27970968792661399</v>
      </c>
      <c r="H627" s="17">
        <v>0.235987031895806</v>
      </c>
      <c r="I627" s="17">
        <v>0.30976586452443999</v>
      </c>
      <c r="J627" s="17">
        <v>0.32283761969460401</v>
      </c>
      <c r="K627" s="17">
        <v>0.38221676888670603</v>
      </c>
      <c r="L627" s="17">
        <v>0.34667535472199301</v>
      </c>
      <c r="M627" s="17"/>
      <c r="N627" s="17">
        <v>0.349573715095987</v>
      </c>
      <c r="O627" s="17">
        <v>0.31148775719813099</v>
      </c>
      <c r="P627" s="17">
        <v>0.30263907524710498</v>
      </c>
      <c r="Q627" s="17">
        <v>0.33556892953157003</v>
      </c>
      <c r="R627" s="17">
        <v>0.31833431415637597</v>
      </c>
      <c r="S627" s="17">
        <v>0.25786450641254499</v>
      </c>
      <c r="T627" s="17">
        <v>0.30643892812573598</v>
      </c>
      <c r="U627" s="17">
        <v>0.33469201384566899</v>
      </c>
      <c r="V627" s="17">
        <v>0.31815627750332498</v>
      </c>
      <c r="W627" s="17">
        <v>0.29017900632381899</v>
      </c>
      <c r="X627" s="17">
        <v>0.25524423828195297</v>
      </c>
      <c r="Y627" s="17">
        <v>0.37022801663452298</v>
      </c>
      <c r="Z627" s="17"/>
      <c r="AA627" s="17">
        <v>0.34621426128315602</v>
      </c>
      <c r="AB627" s="17">
        <v>0.34373234324486501</v>
      </c>
      <c r="AC627" s="17">
        <v>0.271856104731794</v>
      </c>
      <c r="AD627" s="17">
        <v>0.275216507247526</v>
      </c>
      <c r="AE627" s="17"/>
      <c r="AF627" s="17">
        <v>0.313205790648376</v>
      </c>
      <c r="AG627" s="17">
        <v>0.31337900131769397</v>
      </c>
      <c r="AH627" s="17">
        <v>0.271901047262602</v>
      </c>
      <c r="AI627" s="17">
        <v>0.33393693215130699</v>
      </c>
      <c r="AJ627" s="17">
        <v>0.31616422860825699</v>
      </c>
      <c r="AK627" s="17">
        <v>0.32777170071579198</v>
      </c>
      <c r="AL627" s="17"/>
      <c r="AM627" s="17">
        <v>0.32855155963389399</v>
      </c>
      <c r="AN627" s="17">
        <v>0.28254212501355003</v>
      </c>
      <c r="AO627" s="17">
        <v>0.36967815309753599</v>
      </c>
      <c r="AP627" s="17">
        <v>0.31839063603971102</v>
      </c>
      <c r="AQ627" s="17">
        <v>0.29106399952821099</v>
      </c>
      <c r="AR627" s="17"/>
      <c r="AS627" s="17">
        <v>0.30383844751688299</v>
      </c>
      <c r="AT627" s="17">
        <v>0.30371072907346203</v>
      </c>
      <c r="AU627" s="17">
        <v>0.322630600333975</v>
      </c>
      <c r="AV627" s="17"/>
      <c r="AW627" s="17">
        <v>0.275117426157168</v>
      </c>
      <c r="AX627" s="17">
        <v>0.31015248252525401</v>
      </c>
      <c r="AY627" s="17">
        <v>0.37132509082897702</v>
      </c>
      <c r="AZ627" s="17">
        <v>0.33802698261860298</v>
      </c>
      <c r="BA627" s="17">
        <v>0.19481381404420001</v>
      </c>
      <c r="BB627" s="17"/>
      <c r="BC627" s="17">
        <v>0.35546599009757601</v>
      </c>
      <c r="BD627" s="17">
        <v>0.2852089805311</v>
      </c>
      <c r="BE627" s="17" t="s">
        <v>101</v>
      </c>
      <c r="BF627" s="17">
        <v>0.241512164841231</v>
      </c>
      <c r="BG627" s="17">
        <v>0.22902057903248799</v>
      </c>
      <c r="BH627" s="17">
        <v>0.30595321592298802</v>
      </c>
      <c r="BI627" s="17">
        <v>0.22368249123359199</v>
      </c>
      <c r="BJ627" s="17"/>
      <c r="BK627" s="17">
        <v>0.27363011755710298</v>
      </c>
      <c r="BL627" s="17">
        <v>0.29345864028748703</v>
      </c>
      <c r="BM627" s="17">
        <v>0.30688218327609901</v>
      </c>
      <c r="BN627" s="17">
        <v>0.30652482375565998</v>
      </c>
      <c r="BO627" s="17">
        <v>0.31234605675982402</v>
      </c>
      <c r="BP627" s="17">
        <v>0.33990397887434498</v>
      </c>
      <c r="BQ627" s="17">
        <v>0.38304046304495998</v>
      </c>
      <c r="BR627" s="17">
        <v>0.29904149253089901</v>
      </c>
      <c r="BS627" s="17"/>
      <c r="BT627" s="17">
        <v>0.30311805411143999</v>
      </c>
      <c r="BU627" s="17">
        <v>0.33413289753250902</v>
      </c>
      <c r="BV627" s="17">
        <v>0.30638251971109498</v>
      </c>
      <c r="BW627" s="17"/>
      <c r="BX627" s="17">
        <v>0.29421731500463899</v>
      </c>
      <c r="BY627" s="17">
        <v>0.30576459902418701</v>
      </c>
      <c r="BZ627" s="17"/>
      <c r="CA627" s="17">
        <v>0.30890387515887902</v>
      </c>
      <c r="CB627" s="17">
        <v>0.32975290278708502</v>
      </c>
      <c r="CC627" s="17">
        <v>0.34515388891369603</v>
      </c>
      <c r="CD627" s="17">
        <v>0.209439713621034</v>
      </c>
      <c r="CE627" s="17">
        <v>0.28616817071371498</v>
      </c>
    </row>
    <row r="628" spans="2:83" x14ac:dyDescent="0.35">
      <c r="B628" t="s">
        <v>331</v>
      </c>
      <c r="C628" s="17">
        <v>0.29642673330860703</v>
      </c>
      <c r="D628" s="17">
        <v>0.28566087294237302</v>
      </c>
      <c r="E628" s="17">
        <v>0.306849112714351</v>
      </c>
      <c r="F628" s="17"/>
      <c r="G628" s="17">
        <v>0.30602677749117901</v>
      </c>
      <c r="H628" s="17">
        <v>0.25357895550005799</v>
      </c>
      <c r="I628" s="17">
        <v>0.30345817939880398</v>
      </c>
      <c r="J628" s="17">
        <v>0.29028263988710601</v>
      </c>
      <c r="K628" s="17">
        <v>0.26838251656186102</v>
      </c>
      <c r="L628" s="17">
        <v>0.33734887427183702</v>
      </c>
      <c r="M628" s="17"/>
      <c r="N628" s="17">
        <v>0.30984355995829899</v>
      </c>
      <c r="O628" s="17">
        <v>0.322499587028863</v>
      </c>
      <c r="P628" s="17">
        <v>0.29137831565997302</v>
      </c>
      <c r="Q628" s="17">
        <v>0.28556406865207201</v>
      </c>
      <c r="R628" s="17">
        <v>0.327801715550599</v>
      </c>
      <c r="S628" s="17">
        <v>0.23932292080272299</v>
      </c>
      <c r="T628" s="17">
        <v>0.293705557161273</v>
      </c>
      <c r="U628" s="17">
        <v>0.30505222636027002</v>
      </c>
      <c r="V628" s="17">
        <v>0.28940125800943101</v>
      </c>
      <c r="W628" s="17">
        <v>0.24999573841177</v>
      </c>
      <c r="X628" s="17">
        <v>0.363616216435313</v>
      </c>
      <c r="Y628" s="17">
        <v>0.30370161750300101</v>
      </c>
      <c r="Z628" s="17"/>
      <c r="AA628" s="17">
        <v>0.32165299251899099</v>
      </c>
      <c r="AB628" s="17">
        <v>0.321639247559036</v>
      </c>
      <c r="AC628" s="17">
        <v>0.275366563800721</v>
      </c>
      <c r="AD628" s="17">
        <v>0.257930679802514</v>
      </c>
      <c r="AE628" s="17"/>
      <c r="AF628" s="17">
        <v>0.28352867773511498</v>
      </c>
      <c r="AG628" s="17">
        <v>0.32188744846543299</v>
      </c>
      <c r="AH628" s="17">
        <v>0.25508738970172501</v>
      </c>
      <c r="AI628" s="17">
        <v>0.28107912671013902</v>
      </c>
      <c r="AJ628" s="17">
        <v>0.32613499430308401</v>
      </c>
      <c r="AK628" s="17">
        <v>0.30416320074008202</v>
      </c>
      <c r="AL628" s="17"/>
      <c r="AM628" s="17">
        <v>0.30051421045010701</v>
      </c>
      <c r="AN628" s="17">
        <v>0.307232777730434</v>
      </c>
      <c r="AO628" s="17">
        <v>0.33818591403860798</v>
      </c>
      <c r="AP628" s="17">
        <v>0.399800370082592</v>
      </c>
      <c r="AQ628" s="17">
        <v>0.23178344699939499</v>
      </c>
      <c r="AR628" s="17"/>
      <c r="AS628" s="17">
        <v>0.28340274164849799</v>
      </c>
      <c r="AT628" s="17">
        <v>0.304984931934069</v>
      </c>
      <c r="AU628" s="17">
        <v>0.25283272831791098</v>
      </c>
      <c r="AV628" s="17"/>
      <c r="AW628" s="17">
        <v>0.25065245896118798</v>
      </c>
      <c r="AX628" s="17">
        <v>0.30583045424159999</v>
      </c>
      <c r="AY628" s="17">
        <v>0.34795760546283899</v>
      </c>
      <c r="AZ628" s="17">
        <v>0.31453040356315698</v>
      </c>
      <c r="BA628" s="17">
        <v>0.16100162645529401</v>
      </c>
      <c r="BB628" s="17"/>
      <c r="BC628" s="17">
        <v>0.30397887798994899</v>
      </c>
      <c r="BD628" s="17">
        <v>0.28596601883924</v>
      </c>
      <c r="BE628" s="17" t="s">
        <v>101</v>
      </c>
      <c r="BF628" s="17">
        <v>0.23660314773451099</v>
      </c>
      <c r="BG628" s="17">
        <v>0.254329973463991</v>
      </c>
      <c r="BH628" s="17">
        <v>0.33274525255121101</v>
      </c>
      <c r="BI628" s="17">
        <v>0.26440357963036798</v>
      </c>
      <c r="BJ628" s="17"/>
      <c r="BK628" s="17">
        <v>0.19401083293858201</v>
      </c>
      <c r="BL628" s="17">
        <v>0.27422685653692702</v>
      </c>
      <c r="BM628" s="17">
        <v>0.34131478552823802</v>
      </c>
      <c r="BN628" s="17">
        <v>0.30583973316524499</v>
      </c>
      <c r="BO628" s="17">
        <v>0.28978597366756897</v>
      </c>
      <c r="BP628" s="17">
        <v>0.28056676200764502</v>
      </c>
      <c r="BQ628" s="17">
        <v>0.27373833363627798</v>
      </c>
      <c r="BR628" s="17">
        <v>0.268551446427782</v>
      </c>
      <c r="BS628" s="17"/>
      <c r="BT628" s="17">
        <v>0.28686053215524998</v>
      </c>
      <c r="BU628" s="17">
        <v>0.312771634092747</v>
      </c>
      <c r="BV628" s="17">
        <v>0.291701081101014</v>
      </c>
      <c r="BW628" s="17"/>
      <c r="BX628" s="17">
        <v>0.29901475440182301</v>
      </c>
      <c r="BY628" s="17">
        <v>0.27808708173395102</v>
      </c>
      <c r="BZ628" s="17"/>
      <c r="CA628" s="17">
        <v>0.261755867846938</v>
      </c>
      <c r="CB628" s="17">
        <v>0.29771322367774899</v>
      </c>
      <c r="CC628" s="17">
        <v>0.33092631300747999</v>
      </c>
      <c r="CD628" s="17">
        <v>0.24856172608893301</v>
      </c>
      <c r="CE628" s="17">
        <v>0.25010484472340899</v>
      </c>
    </row>
    <row r="629" spans="2:83" x14ac:dyDescent="0.35">
      <c r="B629" t="s">
        <v>332</v>
      </c>
      <c r="C629" s="17">
        <v>0.29044989362385398</v>
      </c>
      <c r="D629" s="17">
        <v>0.27673425591432899</v>
      </c>
      <c r="E629" s="17">
        <v>0.30541382302783499</v>
      </c>
      <c r="F629" s="17"/>
      <c r="G629" s="17">
        <v>0.31862338398595103</v>
      </c>
      <c r="H629" s="17">
        <v>0.31486006335801803</v>
      </c>
      <c r="I629" s="17">
        <v>0.28831396100655199</v>
      </c>
      <c r="J629" s="17">
        <v>0.30338459961911901</v>
      </c>
      <c r="K629" s="17">
        <v>0.27148227192775498</v>
      </c>
      <c r="L629" s="17">
        <v>0.25686365602980599</v>
      </c>
      <c r="M629" s="17"/>
      <c r="N629" s="17">
        <v>0.37823211586266198</v>
      </c>
      <c r="O629" s="17">
        <v>0.322680051443548</v>
      </c>
      <c r="P629" s="17">
        <v>0.25412480485908101</v>
      </c>
      <c r="Q629" s="17">
        <v>0.29948247771114</v>
      </c>
      <c r="R629" s="17">
        <v>0.24539908254732101</v>
      </c>
      <c r="S629" s="17">
        <v>0.290651201174775</v>
      </c>
      <c r="T629" s="17">
        <v>0.248494464298782</v>
      </c>
      <c r="U629" s="17">
        <v>0.243514782058737</v>
      </c>
      <c r="V629" s="17">
        <v>0.25845001439917897</v>
      </c>
      <c r="W629" s="17">
        <v>0.27165015281715099</v>
      </c>
      <c r="X629" s="17">
        <v>0.275160824727126</v>
      </c>
      <c r="Y629" s="17">
        <v>0.26083100777927798</v>
      </c>
      <c r="Z629" s="17"/>
      <c r="AA629" s="17">
        <v>0.34513577580986698</v>
      </c>
      <c r="AB629" s="17">
        <v>0.28786470334258701</v>
      </c>
      <c r="AC629" s="17">
        <v>0.275366422675482</v>
      </c>
      <c r="AD629" s="17">
        <v>0.242299145212718</v>
      </c>
      <c r="AE629" s="17"/>
      <c r="AF629" s="17">
        <v>0.29139335961018897</v>
      </c>
      <c r="AG629" s="17">
        <v>0.31141988130360099</v>
      </c>
      <c r="AH629" s="17">
        <v>0.29366267991769801</v>
      </c>
      <c r="AI629" s="17">
        <v>0.25827471587128398</v>
      </c>
      <c r="AJ629" s="17">
        <v>0.28541551106037499</v>
      </c>
      <c r="AK629" s="17">
        <v>0.28949421978201501</v>
      </c>
      <c r="AL629" s="17"/>
      <c r="AM629" s="17">
        <v>0.29482008459249898</v>
      </c>
      <c r="AN629" s="17">
        <v>0.27876714487592902</v>
      </c>
      <c r="AO629" s="17">
        <v>0.29878403547634003</v>
      </c>
      <c r="AP629" s="17">
        <v>0.33832049017156401</v>
      </c>
      <c r="AQ629" s="17">
        <v>0.29142281263231101</v>
      </c>
      <c r="AR629" s="17"/>
      <c r="AS629" s="17">
        <v>0.29615142869427602</v>
      </c>
      <c r="AT629" s="17">
        <v>0.29684275703570301</v>
      </c>
      <c r="AU629" s="17">
        <v>0.26839051538498798</v>
      </c>
      <c r="AV629" s="17"/>
      <c r="AW629" s="17">
        <v>0.24155245519561</v>
      </c>
      <c r="AX629" s="17">
        <v>0.31319457622711799</v>
      </c>
      <c r="AY629" s="17">
        <v>0.30765200923647601</v>
      </c>
      <c r="AZ629" s="17">
        <v>0.30959064483223903</v>
      </c>
      <c r="BA629" s="17">
        <v>0.46472409318382102</v>
      </c>
      <c r="BB629" s="17"/>
      <c r="BC629" s="17">
        <v>0.27755301549087802</v>
      </c>
      <c r="BD629" s="17">
        <v>0.308148689034625</v>
      </c>
      <c r="BE629" s="17" t="s">
        <v>101</v>
      </c>
      <c r="BF629" s="17">
        <v>0.257822126130131</v>
      </c>
      <c r="BG629" s="17">
        <v>0.31091934467114102</v>
      </c>
      <c r="BH629" s="17">
        <v>0.28624215302147399</v>
      </c>
      <c r="BI629" s="17">
        <v>0.31963267248685501</v>
      </c>
      <c r="BJ629" s="17"/>
      <c r="BK629" s="17">
        <v>0.335031748716144</v>
      </c>
      <c r="BL629" s="17">
        <v>0.24097190883209799</v>
      </c>
      <c r="BM629" s="17">
        <v>0.30025739254396999</v>
      </c>
      <c r="BN629" s="17">
        <v>0.25181688284793002</v>
      </c>
      <c r="BO629" s="17">
        <v>0.28833455759187598</v>
      </c>
      <c r="BP629" s="17">
        <v>0.358527372838298</v>
      </c>
      <c r="BQ629" s="17">
        <v>0.34084838885452901</v>
      </c>
      <c r="BR629" s="17">
        <v>0.312753111916794</v>
      </c>
      <c r="BS629" s="17"/>
      <c r="BT629" s="17">
        <v>0.29189351626627202</v>
      </c>
      <c r="BU629" s="17">
        <v>0.268960629248016</v>
      </c>
      <c r="BV629" s="17">
        <v>0.30171254971987099</v>
      </c>
      <c r="BW629" s="17"/>
      <c r="BX629" s="17">
        <v>0.30201480125101399</v>
      </c>
      <c r="BY629" s="17">
        <v>0.29001342844811501</v>
      </c>
      <c r="BZ629" s="17"/>
      <c r="CA629" s="17">
        <v>0.33176821103860898</v>
      </c>
      <c r="CB629" s="17">
        <v>0.34861947198515603</v>
      </c>
      <c r="CC629" s="17">
        <v>0.28689353751022301</v>
      </c>
      <c r="CD629" s="17">
        <v>0.27663050820992402</v>
      </c>
      <c r="CE629" s="17">
        <v>0.25997066204105002</v>
      </c>
    </row>
    <row r="630" spans="2:83" x14ac:dyDescent="0.35">
      <c r="B630" t="s">
        <v>333</v>
      </c>
      <c r="C630" s="17">
        <v>0.2147647569086</v>
      </c>
      <c r="D630" s="17">
        <v>0.200895722696248</v>
      </c>
      <c r="E630" s="17">
        <v>0.229014601298141</v>
      </c>
      <c r="F630" s="17"/>
      <c r="G630" s="17">
        <v>0.35416019828824502</v>
      </c>
      <c r="H630" s="17">
        <v>0.25439960381690502</v>
      </c>
      <c r="I630" s="17">
        <v>0.26363584517329602</v>
      </c>
      <c r="J630" s="17">
        <v>0.15503755663688701</v>
      </c>
      <c r="K630" s="17">
        <v>0.13740624339315599</v>
      </c>
      <c r="L630" s="17">
        <v>0.145203492531636</v>
      </c>
      <c r="M630" s="17"/>
      <c r="N630" s="17">
        <v>0.27568885212770999</v>
      </c>
      <c r="O630" s="17">
        <v>0.18370920725091799</v>
      </c>
      <c r="P630" s="17">
        <v>0.16636478415352601</v>
      </c>
      <c r="Q630" s="17">
        <v>0.21570742978851901</v>
      </c>
      <c r="R630" s="17">
        <v>0.174156264295073</v>
      </c>
      <c r="S630" s="17">
        <v>0.27009232931372301</v>
      </c>
      <c r="T630" s="17">
        <v>0.20413660661074201</v>
      </c>
      <c r="U630" s="17">
        <v>0.136950237855365</v>
      </c>
      <c r="V630" s="17">
        <v>0.204562666718037</v>
      </c>
      <c r="W630" s="17">
        <v>0.222144932885322</v>
      </c>
      <c r="X630" s="17">
        <v>0.196518366319828</v>
      </c>
      <c r="Y630" s="17">
        <v>0.27463221602201698</v>
      </c>
      <c r="Z630" s="17"/>
      <c r="AA630" s="17">
        <v>0.26429069907692099</v>
      </c>
      <c r="AB630" s="17">
        <v>0.22781953103056199</v>
      </c>
      <c r="AC630" s="17">
        <v>0.197212953704891</v>
      </c>
      <c r="AD630" s="17">
        <v>0.155995312894604</v>
      </c>
      <c r="AE630" s="17"/>
      <c r="AF630" s="17">
        <v>0.231863704336183</v>
      </c>
      <c r="AG630" s="17">
        <v>0.19672606047812399</v>
      </c>
      <c r="AH630" s="17">
        <v>0.27136530565252098</v>
      </c>
      <c r="AI630" s="17">
        <v>0.17431275382119599</v>
      </c>
      <c r="AJ630" s="17">
        <v>0.20992385011253001</v>
      </c>
      <c r="AK630" s="17">
        <v>0.26215856759111</v>
      </c>
      <c r="AL630" s="17"/>
      <c r="AM630" s="17">
        <v>0.172488065689199</v>
      </c>
      <c r="AN630" s="17">
        <v>0.26558064687521499</v>
      </c>
      <c r="AO630" s="17">
        <v>0.211168414663604</v>
      </c>
      <c r="AP630" s="17">
        <v>0.18897381628288601</v>
      </c>
      <c r="AQ630" s="17">
        <v>0.208073394832272</v>
      </c>
      <c r="AR630" s="17"/>
      <c r="AS630" s="17">
        <v>0.16388594407516399</v>
      </c>
      <c r="AT630" s="17">
        <v>0.236921456765955</v>
      </c>
      <c r="AU630" s="17">
        <v>0.20311772976218401</v>
      </c>
      <c r="AV630" s="17"/>
      <c r="AW630" s="17">
        <v>0.12019804448660699</v>
      </c>
      <c r="AX630" s="17">
        <v>0.20897669204021499</v>
      </c>
      <c r="AY630" s="17">
        <v>0.295348483901613</v>
      </c>
      <c r="AZ630" s="17">
        <v>0.28835413233583901</v>
      </c>
      <c r="BA630" s="17">
        <v>0.20607353137787501</v>
      </c>
      <c r="BB630" s="17"/>
      <c r="BC630" s="17">
        <v>0.178681483765429</v>
      </c>
      <c r="BD630" s="17">
        <v>0.250355610201001</v>
      </c>
      <c r="BE630" s="17" t="s">
        <v>101</v>
      </c>
      <c r="BF630" s="17">
        <v>0.21065992696580699</v>
      </c>
      <c r="BG630" s="17">
        <v>0.16488318940633501</v>
      </c>
      <c r="BH630" s="17">
        <v>0.25349705831682301</v>
      </c>
      <c r="BI630" s="17">
        <v>0.31457332118632803</v>
      </c>
      <c r="BJ630" s="17"/>
      <c r="BK630" s="17">
        <v>0.18697275452855699</v>
      </c>
      <c r="BL630" s="17">
        <v>0.179046515463021</v>
      </c>
      <c r="BM630" s="17">
        <v>0.20851689893929801</v>
      </c>
      <c r="BN630" s="17">
        <v>0.19824164483844001</v>
      </c>
      <c r="BO630" s="17">
        <v>0.229151579867092</v>
      </c>
      <c r="BP630" s="17">
        <v>0.239902672132628</v>
      </c>
      <c r="BQ630" s="17">
        <v>0.26189085665225997</v>
      </c>
      <c r="BR630" s="17">
        <v>0.27749434697516601</v>
      </c>
      <c r="BS630" s="17"/>
      <c r="BT630" s="17">
        <v>0.24711584971210199</v>
      </c>
      <c r="BU630" s="17">
        <v>0.139660694476646</v>
      </c>
      <c r="BV630" s="17">
        <v>0.23836510298572799</v>
      </c>
      <c r="BW630" s="17"/>
      <c r="BX630" s="17">
        <v>0.23515640776156899</v>
      </c>
      <c r="BY630" s="17">
        <v>0.223979796802838</v>
      </c>
      <c r="BZ630" s="17"/>
      <c r="CA630" s="17">
        <v>0.28926736009245002</v>
      </c>
      <c r="CB630" s="17">
        <v>0.29729714953832198</v>
      </c>
      <c r="CC630" s="17">
        <v>0.24153361030558601</v>
      </c>
      <c r="CD630" s="17">
        <v>0.18319619130800599</v>
      </c>
      <c r="CE630" s="17">
        <v>0.18237434917060799</v>
      </c>
    </row>
    <row r="631" spans="2:83" x14ac:dyDescent="0.35">
      <c r="B631" t="s">
        <v>113</v>
      </c>
      <c r="C631" s="17">
        <v>0.108278191949697</v>
      </c>
      <c r="D631" s="17">
        <v>0.114370663358781</v>
      </c>
      <c r="E631" s="17">
        <v>0.102649988827807</v>
      </c>
      <c r="F631" s="17"/>
      <c r="G631" s="17">
        <v>5.4585005253489298E-2</v>
      </c>
      <c r="H631" s="17">
        <v>8.1552543855727605E-2</v>
      </c>
      <c r="I631" s="17">
        <v>7.1338691851584396E-2</v>
      </c>
      <c r="J631" s="17">
        <v>8.5942205527318502E-2</v>
      </c>
      <c r="K631" s="17">
        <v>0.12791539093768101</v>
      </c>
      <c r="L631" s="17">
        <v>0.194525434058306</v>
      </c>
      <c r="M631" s="17"/>
      <c r="N631" s="17">
        <v>5.0744689235959199E-2</v>
      </c>
      <c r="O631" s="17">
        <v>9.5241038509683296E-2</v>
      </c>
      <c r="P631" s="17">
        <v>0.13991603827819199</v>
      </c>
      <c r="Q631" s="17">
        <v>9.0612295783974797E-2</v>
      </c>
      <c r="R631" s="17">
        <v>0.12477234098512099</v>
      </c>
      <c r="S631" s="17">
        <v>8.6642278777327095E-2</v>
      </c>
      <c r="T631" s="17">
        <v>0.15083471504050999</v>
      </c>
      <c r="U631" s="17">
        <v>0.14517834047940001</v>
      </c>
      <c r="V631" s="17">
        <v>9.8439644855537495E-2</v>
      </c>
      <c r="W631" s="17">
        <v>0.148459574640118</v>
      </c>
      <c r="X631" s="17">
        <v>0.17916347601775201</v>
      </c>
      <c r="Y631" s="17">
        <v>8.2812236849378398E-2</v>
      </c>
      <c r="Z631" s="17"/>
      <c r="AA631" s="17">
        <v>6.5657979553763096E-2</v>
      </c>
      <c r="AB631" s="17">
        <v>9.1850009209265102E-2</v>
      </c>
      <c r="AC631" s="17">
        <v>0.10963533134158</v>
      </c>
      <c r="AD631" s="17">
        <v>0.17672441670796599</v>
      </c>
      <c r="AE631" s="17"/>
      <c r="AF631" s="17">
        <v>5.9473743315153399E-2</v>
      </c>
      <c r="AG631" s="17">
        <v>0.11665946524074899</v>
      </c>
      <c r="AH631" s="17">
        <v>0.11715506970562201</v>
      </c>
      <c r="AI631" s="17">
        <v>0.131051698285403</v>
      </c>
      <c r="AJ631" s="17">
        <v>0.121881900748497</v>
      </c>
      <c r="AK631" s="17">
        <v>0.14431419545955099</v>
      </c>
      <c r="AL631" s="17"/>
      <c r="AM631" s="17">
        <v>0.109725696362052</v>
      </c>
      <c r="AN631" s="17">
        <v>6.2931133920983998E-2</v>
      </c>
      <c r="AO631" s="17">
        <v>7.1241594251939599E-2</v>
      </c>
      <c r="AP631" s="17">
        <v>0.14088773179608099</v>
      </c>
      <c r="AQ631" s="17">
        <v>0.21596166962760199</v>
      </c>
      <c r="AR631" s="17"/>
      <c r="AS631" s="17">
        <v>0.11202722750656301</v>
      </c>
      <c r="AT631" s="17">
        <v>8.4292786997703706E-2</v>
      </c>
      <c r="AU631" s="17">
        <v>7.9194676874225003E-2</v>
      </c>
      <c r="AV631" s="17"/>
      <c r="AW631" s="17">
        <v>0.167801411410782</v>
      </c>
      <c r="AX631" s="17">
        <v>0.100618172750691</v>
      </c>
      <c r="AY631" s="17">
        <v>5.8010149135975297E-2</v>
      </c>
      <c r="AZ631" s="17">
        <v>3.7466226579183401E-2</v>
      </c>
      <c r="BA631" s="17">
        <v>0.12509811131968601</v>
      </c>
      <c r="BB631" s="17"/>
      <c r="BC631" s="17">
        <v>0.13661352288763201</v>
      </c>
      <c r="BD631" s="17">
        <v>6.10062775947499E-2</v>
      </c>
      <c r="BE631" s="17" t="s">
        <v>101</v>
      </c>
      <c r="BF631" s="17">
        <v>8.2415952816382199E-2</v>
      </c>
      <c r="BG631" s="17">
        <v>0.13442117386204699</v>
      </c>
      <c r="BH631" s="17">
        <v>8.8519286206314704E-2</v>
      </c>
      <c r="BI631" s="17">
        <v>0.18202229288643801</v>
      </c>
      <c r="BJ631" s="17"/>
      <c r="BK631" s="17">
        <v>0.15263426376703501</v>
      </c>
      <c r="BL631" s="17">
        <v>0.173478433128647</v>
      </c>
      <c r="BM631" s="17">
        <v>9.8892968750519797E-2</v>
      </c>
      <c r="BN631" s="17">
        <v>9.0600119862940406E-2</v>
      </c>
      <c r="BO631" s="17">
        <v>7.5612437892512194E-2</v>
      </c>
      <c r="BP631" s="17">
        <v>4.2903855298620001E-2</v>
      </c>
      <c r="BQ631" s="17">
        <v>4.1475899624044001E-2</v>
      </c>
      <c r="BR631" s="17">
        <v>0.100663014610687</v>
      </c>
      <c r="BS631" s="17"/>
      <c r="BT631" s="17">
        <v>4.3921839736851001E-2</v>
      </c>
      <c r="BU631" s="17">
        <v>0.171478975349979</v>
      </c>
      <c r="BV631" s="17">
        <v>0.11604484278405799</v>
      </c>
      <c r="BW631" s="17"/>
      <c r="BX631" s="17">
        <v>4.2355966893722098E-2</v>
      </c>
      <c r="BY631" s="17">
        <v>0.10358541570810301</v>
      </c>
      <c r="BZ631" s="17"/>
      <c r="CA631" s="17">
        <v>2.1207479154806801E-2</v>
      </c>
      <c r="CB631" s="17">
        <v>3.4308548853844802E-2</v>
      </c>
      <c r="CC631" s="17">
        <v>8.2772482073016795E-2</v>
      </c>
      <c r="CD631" s="17">
        <v>7.2057878685341803E-2</v>
      </c>
      <c r="CE631" s="17">
        <v>0.123445794485243</v>
      </c>
    </row>
    <row r="632" spans="2:83" x14ac:dyDescent="0.35">
      <c r="B632" t="s">
        <v>122</v>
      </c>
      <c r="C632" s="17">
        <v>1.7992423161662299E-2</v>
      </c>
      <c r="D632" s="17">
        <v>1.9510261246832701E-2</v>
      </c>
      <c r="E632" s="17">
        <v>1.6538653072542701E-2</v>
      </c>
      <c r="F632" s="17"/>
      <c r="G632" s="17">
        <v>7.7976891291845398E-3</v>
      </c>
      <c r="H632" s="17">
        <v>2.9762527683964098E-3</v>
      </c>
      <c r="I632" s="17">
        <v>3.93380756515899E-3</v>
      </c>
      <c r="J632" s="17">
        <v>1.18612846149219E-2</v>
      </c>
      <c r="K632" s="17">
        <v>5.5797124758585802E-2</v>
      </c>
      <c r="L632" s="17">
        <v>2.92532030107851E-2</v>
      </c>
      <c r="M632" s="17"/>
      <c r="N632" s="17">
        <v>7.6900492284165903E-3</v>
      </c>
      <c r="O632" s="17">
        <v>9.0753319458708598E-3</v>
      </c>
      <c r="P632" s="17">
        <v>1.37094626687971E-2</v>
      </c>
      <c r="Q632" s="17">
        <v>3.0542615250077801E-2</v>
      </c>
      <c r="R632" s="17">
        <v>4.2455179828099203E-2</v>
      </c>
      <c r="S632" s="17">
        <v>5.6217470834474797E-3</v>
      </c>
      <c r="T632" s="17">
        <v>3.7988959990893398E-2</v>
      </c>
      <c r="U632" s="17">
        <v>1.12566850277095E-2</v>
      </c>
      <c r="V632" s="17">
        <v>8.4896428731908603E-3</v>
      </c>
      <c r="W632" s="17">
        <v>3.1433478883455497E-2</v>
      </c>
      <c r="X632" s="17">
        <v>9.54387826176719E-3</v>
      </c>
      <c r="Y632" s="17">
        <v>2.6944549491182E-2</v>
      </c>
      <c r="Z632" s="17"/>
      <c r="AA632" s="17">
        <v>1.5444937998515E-2</v>
      </c>
      <c r="AB632" s="17">
        <v>2.4466935293805999E-2</v>
      </c>
      <c r="AC632" s="17">
        <v>9.2701861339726903E-3</v>
      </c>
      <c r="AD632" s="17">
        <v>1.9821296520142501E-2</v>
      </c>
      <c r="AE632" s="17"/>
      <c r="AF632" s="17">
        <v>9.1906580147246598E-3</v>
      </c>
      <c r="AG632" s="17">
        <v>1.64127239003782E-2</v>
      </c>
      <c r="AH632" s="17">
        <v>1.6144577771801401E-2</v>
      </c>
      <c r="AI632" s="17">
        <v>1.54685728860669E-2</v>
      </c>
      <c r="AJ632" s="17">
        <v>3.6449418056915497E-2</v>
      </c>
      <c r="AK632" s="17">
        <v>4.0569359409690801E-2</v>
      </c>
      <c r="AL632" s="17"/>
      <c r="AM632" s="17">
        <v>1.6996504712785701E-2</v>
      </c>
      <c r="AN632" s="17">
        <v>9.6680093196556804E-3</v>
      </c>
      <c r="AO632" s="17">
        <v>1.2581460709782799E-2</v>
      </c>
      <c r="AP632" s="17">
        <v>7.6452449993494598E-2</v>
      </c>
      <c r="AQ632" s="17">
        <v>2.2294688287431599E-2</v>
      </c>
      <c r="AR632" s="17"/>
      <c r="AS632" s="17">
        <v>1.8689966731009301E-2</v>
      </c>
      <c r="AT632" s="17">
        <v>6.8733229709523596E-3</v>
      </c>
      <c r="AU632" s="17">
        <v>0</v>
      </c>
      <c r="AV632" s="17"/>
      <c r="AW632" s="17">
        <v>1.5600031400480399E-2</v>
      </c>
      <c r="AX632" s="17">
        <v>1.8975197148730201E-2</v>
      </c>
      <c r="AY632" s="17">
        <v>1.8701439466873099E-2</v>
      </c>
      <c r="AZ632" s="17">
        <v>3.3663021373918399E-3</v>
      </c>
      <c r="BA632" s="17">
        <v>0</v>
      </c>
      <c r="BB632" s="17"/>
      <c r="BC632" s="17">
        <v>2.4689216824225101E-2</v>
      </c>
      <c r="BD632" s="17">
        <v>4.2734120242282399E-3</v>
      </c>
      <c r="BE632" s="17" t="s">
        <v>101</v>
      </c>
      <c r="BF632" s="17">
        <v>2.9335190115575099E-2</v>
      </c>
      <c r="BG632" s="17">
        <v>1.41551890800517E-2</v>
      </c>
      <c r="BH632" s="17">
        <v>1.5157887850865101E-2</v>
      </c>
      <c r="BI632" s="17">
        <v>3.7045085029819902E-2</v>
      </c>
      <c r="BJ632" s="17"/>
      <c r="BK632" s="17">
        <v>1.33151351939922E-2</v>
      </c>
      <c r="BL632" s="17">
        <v>3.5191465291481303E-2</v>
      </c>
      <c r="BM632" s="17">
        <v>1.7980287321344799E-2</v>
      </c>
      <c r="BN632" s="17">
        <v>8.4277942814903993E-3</v>
      </c>
      <c r="BO632" s="17">
        <v>1.98634951803883E-2</v>
      </c>
      <c r="BP632" s="17">
        <v>1.4525493375109499E-2</v>
      </c>
      <c r="BQ632" s="17">
        <v>1.26891204815789E-2</v>
      </c>
      <c r="BR632" s="17">
        <v>0</v>
      </c>
      <c r="BS632" s="17"/>
      <c r="BT632" s="17">
        <v>4.2541068031248398E-3</v>
      </c>
      <c r="BU632" s="17">
        <v>3.7480503194604303E-2</v>
      </c>
      <c r="BV632" s="17">
        <v>1.5825618234287301E-2</v>
      </c>
      <c r="BW632" s="17"/>
      <c r="BX632" s="17">
        <v>8.9333738246212407E-3</v>
      </c>
      <c r="BY632" s="17">
        <v>1.55631983138526E-2</v>
      </c>
      <c r="BZ632" s="17"/>
      <c r="CA632" s="17">
        <v>0</v>
      </c>
      <c r="CB632" s="17">
        <v>3.9795418132859903E-3</v>
      </c>
      <c r="CC632" s="17">
        <v>2.0937087274774901E-2</v>
      </c>
      <c r="CD632" s="17">
        <v>4.9072147324937601E-3</v>
      </c>
      <c r="CE632" s="17">
        <v>1.0804981208834399E-2</v>
      </c>
    </row>
    <row r="633" spans="2:83" x14ac:dyDescent="0.35">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c r="CB633" s="17"/>
      <c r="CC633" s="17"/>
      <c r="CD633" s="17"/>
      <c r="CE633" s="17"/>
    </row>
    <row r="634" spans="2:83" x14ac:dyDescent="0.35">
      <c r="B634" s="6" t="s">
        <v>338</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c r="BZ634" s="17"/>
      <c r="CA634" s="17"/>
      <c r="CB634" s="17"/>
      <c r="CC634" s="17"/>
      <c r="CD634" s="17"/>
      <c r="CE634" s="17"/>
    </row>
    <row r="635" spans="2:83" x14ac:dyDescent="0.35">
      <c r="B635" s="24" t="s">
        <v>103</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c r="BZ635" s="17"/>
      <c r="CA635" s="17"/>
      <c r="CB635" s="17"/>
      <c r="CC635" s="17"/>
      <c r="CD635" s="17"/>
      <c r="CE635" s="17"/>
    </row>
    <row r="636" spans="2:83" x14ac:dyDescent="0.35">
      <c r="B636" t="s">
        <v>336</v>
      </c>
      <c r="C636" s="17">
        <v>0.35728797477255703</v>
      </c>
      <c r="D636" s="17">
        <v>0.33482402520476301</v>
      </c>
      <c r="E636" s="17">
        <v>0.37864427387918198</v>
      </c>
      <c r="F636" s="17"/>
      <c r="G636" s="17">
        <v>0.42786860460254</v>
      </c>
      <c r="H636" s="17">
        <v>0.39707319959843801</v>
      </c>
      <c r="I636" s="17">
        <v>0.405071390289792</v>
      </c>
      <c r="J636" s="17">
        <v>0.35729517833121899</v>
      </c>
      <c r="K636" s="17">
        <v>0.32673463180685203</v>
      </c>
      <c r="L636" s="17">
        <v>0.25938743929725999</v>
      </c>
      <c r="M636" s="17"/>
      <c r="N636" s="17">
        <v>0.348717027962127</v>
      </c>
      <c r="O636" s="17">
        <v>0.36525708559133402</v>
      </c>
      <c r="P636" s="17">
        <v>0.37345054912924103</v>
      </c>
      <c r="Q636" s="17">
        <v>0.36022161531901897</v>
      </c>
      <c r="R636" s="17">
        <v>0.35528704146724999</v>
      </c>
      <c r="S636" s="17">
        <v>0.318774688610998</v>
      </c>
      <c r="T636" s="17">
        <v>0.343244212658736</v>
      </c>
      <c r="U636" s="17">
        <v>0.41900221764935403</v>
      </c>
      <c r="V636" s="17">
        <v>0.37779258863936599</v>
      </c>
      <c r="W636" s="17">
        <v>0.34564147835530301</v>
      </c>
      <c r="X636" s="17">
        <v>0.34012880410757501</v>
      </c>
      <c r="Y636" s="17">
        <v>0.375317433944092</v>
      </c>
      <c r="Z636" s="17"/>
      <c r="AA636" s="17">
        <v>0.35864012217290397</v>
      </c>
      <c r="AB636" s="17">
        <v>0.36502452493455501</v>
      </c>
      <c r="AC636" s="17">
        <v>0.36623165675526698</v>
      </c>
      <c r="AD636" s="17">
        <v>0.34275550741634397</v>
      </c>
      <c r="AE636" s="17"/>
      <c r="AF636" s="17">
        <v>0.37261467714250301</v>
      </c>
      <c r="AG636" s="17">
        <v>0.35319767192483897</v>
      </c>
      <c r="AH636" s="17">
        <v>0.39387685332947298</v>
      </c>
      <c r="AI636" s="17">
        <v>0.34583907288687898</v>
      </c>
      <c r="AJ636" s="17">
        <v>0.32622028307140299</v>
      </c>
      <c r="AK636" s="17">
        <v>0.33879351201011099</v>
      </c>
      <c r="AL636" s="17"/>
      <c r="AM636" s="17">
        <v>0.30214096475506702</v>
      </c>
      <c r="AN636" s="17">
        <v>0.40526187473925102</v>
      </c>
      <c r="AO636" s="17">
        <v>0.38221841209614899</v>
      </c>
      <c r="AP636" s="17">
        <v>0.41672528667819803</v>
      </c>
      <c r="AQ636" s="17">
        <v>0.36467766456124301</v>
      </c>
      <c r="AR636" s="17"/>
      <c r="AS636" s="17">
        <v>0.29580544154681598</v>
      </c>
      <c r="AT636" s="17">
        <v>0.39997416059491597</v>
      </c>
      <c r="AU636" s="17">
        <v>0.35758330321415799</v>
      </c>
      <c r="AV636" s="17"/>
      <c r="AW636" s="17">
        <v>0.34286518965880403</v>
      </c>
      <c r="AX636" s="17">
        <v>0.37841138567407001</v>
      </c>
      <c r="AY636" s="17">
        <v>0.38235639987004599</v>
      </c>
      <c r="AZ636" s="17">
        <v>0.31630483174697199</v>
      </c>
      <c r="BA636" s="17">
        <v>0.389250089011491</v>
      </c>
      <c r="BB636" s="17"/>
      <c r="BC636" s="17">
        <v>0.27754466848074</v>
      </c>
      <c r="BD636" s="17">
        <v>0.42105538059036501</v>
      </c>
      <c r="BE636" s="17" t="s">
        <v>101</v>
      </c>
      <c r="BF636" s="17">
        <v>0.35915772870145501</v>
      </c>
      <c r="BG636" s="17">
        <v>0.40105615167673903</v>
      </c>
      <c r="BH636" s="17">
        <v>0.43187956151256501</v>
      </c>
      <c r="BI636" s="17">
        <v>0.36845933209623599</v>
      </c>
      <c r="BJ636" s="17"/>
      <c r="BK636" s="17">
        <v>0.41140433297856299</v>
      </c>
      <c r="BL636" s="17">
        <v>0.317179948604986</v>
      </c>
      <c r="BM636" s="17">
        <v>0.35157507670145599</v>
      </c>
      <c r="BN636" s="17">
        <v>0.36230132861540898</v>
      </c>
      <c r="BO636" s="17">
        <v>0.38955385451043001</v>
      </c>
      <c r="BP636" s="17">
        <v>0.34809889411357597</v>
      </c>
      <c r="BQ636" s="17">
        <v>0.37087430632649498</v>
      </c>
      <c r="BR636" s="17">
        <v>0.32564972255949498</v>
      </c>
      <c r="BS636" s="17"/>
      <c r="BT636" s="17">
        <v>0.37849592124049197</v>
      </c>
      <c r="BU636" s="17">
        <v>0.29122770649533603</v>
      </c>
      <c r="BV636" s="17">
        <v>0.38557198885899902</v>
      </c>
      <c r="BW636" s="17"/>
      <c r="BX636" s="17">
        <v>0.38736365221368302</v>
      </c>
      <c r="BY636" s="17">
        <v>0.36321914355005902</v>
      </c>
      <c r="BZ636" s="17"/>
      <c r="CA636" s="17">
        <v>0.20149029765838899</v>
      </c>
      <c r="CB636" s="17">
        <v>0.375993306433274</v>
      </c>
      <c r="CC636" s="17">
        <v>0.40058546636252801</v>
      </c>
      <c r="CD636" s="17">
        <v>0.38031236636918597</v>
      </c>
      <c r="CE636" s="17">
        <v>0.37674619524449099</v>
      </c>
    </row>
    <row r="637" spans="2:83" x14ac:dyDescent="0.35">
      <c r="B637" t="s">
        <v>337</v>
      </c>
      <c r="C637" s="17">
        <v>0.34082951549728502</v>
      </c>
      <c r="D637" s="17">
        <v>0.38210509549807098</v>
      </c>
      <c r="E637" s="17">
        <v>0.301632740018284</v>
      </c>
      <c r="F637" s="17"/>
      <c r="G637" s="17">
        <v>0.36595667793873599</v>
      </c>
      <c r="H637" s="17">
        <v>0.342018726634993</v>
      </c>
      <c r="I637" s="17">
        <v>0.29291141188909697</v>
      </c>
      <c r="J637" s="17">
        <v>0.295662664885462</v>
      </c>
      <c r="K637" s="17">
        <v>0.31769952772232901</v>
      </c>
      <c r="L637" s="17">
        <v>0.413958326010402</v>
      </c>
      <c r="M637" s="17"/>
      <c r="N637" s="17">
        <v>0.44653880302156801</v>
      </c>
      <c r="O637" s="17">
        <v>0.345322496387861</v>
      </c>
      <c r="P637" s="17">
        <v>0.29657951108429997</v>
      </c>
      <c r="Q637" s="17">
        <v>0.30875375707240199</v>
      </c>
      <c r="R637" s="17">
        <v>0.30040990559097402</v>
      </c>
      <c r="S637" s="17">
        <v>0.31920456557167298</v>
      </c>
      <c r="T637" s="17">
        <v>0.36168681147488702</v>
      </c>
      <c r="U637" s="17">
        <v>0.29291181018023499</v>
      </c>
      <c r="V637" s="17">
        <v>0.32356187077482801</v>
      </c>
      <c r="W637" s="17">
        <v>0.36181580373643801</v>
      </c>
      <c r="X637" s="17">
        <v>0.31858936918319403</v>
      </c>
      <c r="Y637" s="17">
        <v>0.245782959542274</v>
      </c>
      <c r="Z637" s="17"/>
      <c r="AA637" s="17">
        <v>0.41846386293020499</v>
      </c>
      <c r="AB637" s="17">
        <v>0.316657822510095</v>
      </c>
      <c r="AC637" s="17">
        <v>0.33131055219399402</v>
      </c>
      <c r="AD637" s="17">
        <v>0.289149212449337</v>
      </c>
      <c r="AE637" s="17"/>
      <c r="AF637" s="17">
        <v>0.41829272141428497</v>
      </c>
      <c r="AG637" s="17">
        <v>0.33046275903092598</v>
      </c>
      <c r="AH637" s="17">
        <v>0.30942629711922898</v>
      </c>
      <c r="AI637" s="17">
        <v>0.31380114033683099</v>
      </c>
      <c r="AJ637" s="17">
        <v>0.32386371834878203</v>
      </c>
      <c r="AK637" s="17">
        <v>0.26915320522411301</v>
      </c>
      <c r="AL637" s="17"/>
      <c r="AM637" s="17">
        <v>0.39961778113253399</v>
      </c>
      <c r="AN637" s="17">
        <v>0.33329180471576902</v>
      </c>
      <c r="AO637" s="17">
        <v>0.353035922238776</v>
      </c>
      <c r="AP637" s="17">
        <v>0.184502590100277</v>
      </c>
      <c r="AQ637" s="17">
        <v>0.226086214150339</v>
      </c>
      <c r="AR637" s="17"/>
      <c r="AS637" s="17">
        <v>0.44990102506276403</v>
      </c>
      <c r="AT637" s="17">
        <v>0.33424416162007797</v>
      </c>
      <c r="AU637" s="17">
        <v>0.35868432473446998</v>
      </c>
      <c r="AV637" s="17"/>
      <c r="AW637" s="17">
        <v>0.270356889503994</v>
      </c>
      <c r="AX637" s="17">
        <v>0.33001245516365901</v>
      </c>
      <c r="AY637" s="17">
        <v>0.35348910203855499</v>
      </c>
      <c r="AZ637" s="17">
        <v>0.49452054724025901</v>
      </c>
      <c r="BA637" s="17">
        <v>0.41230091015702103</v>
      </c>
      <c r="BB637" s="17"/>
      <c r="BC637" s="17">
        <v>0.43332186942593098</v>
      </c>
      <c r="BD637" s="17">
        <v>0.278022845447708</v>
      </c>
      <c r="BE637" s="17" t="s">
        <v>101</v>
      </c>
      <c r="BF637" s="17">
        <v>0.308920134419715</v>
      </c>
      <c r="BG637" s="17">
        <v>0.26334472745443199</v>
      </c>
      <c r="BH637" s="17">
        <v>0.270157512669426</v>
      </c>
      <c r="BI637" s="17">
        <v>0.30371972214523801</v>
      </c>
      <c r="BJ637" s="17"/>
      <c r="BK637" s="17">
        <v>0.27504380676920898</v>
      </c>
      <c r="BL637" s="17">
        <v>0.34410549128909901</v>
      </c>
      <c r="BM637" s="17">
        <v>0.31128535244503602</v>
      </c>
      <c r="BN637" s="17">
        <v>0.36030179423877101</v>
      </c>
      <c r="BO637" s="17">
        <v>0.314584700640898</v>
      </c>
      <c r="BP637" s="17">
        <v>0.398457326199051</v>
      </c>
      <c r="BQ637" s="17">
        <v>0.47376823791421901</v>
      </c>
      <c r="BR637" s="17">
        <v>0.44601121098360402</v>
      </c>
      <c r="BS637" s="17"/>
      <c r="BT637" s="17">
        <v>0.35177724049766301</v>
      </c>
      <c r="BU637" s="17">
        <v>0.366877496810597</v>
      </c>
      <c r="BV637" s="17">
        <v>0.31392866572377598</v>
      </c>
      <c r="BW637" s="17"/>
      <c r="BX637" s="17">
        <v>0.39517312126209803</v>
      </c>
      <c r="BY637" s="17">
        <v>0.30870532702496001</v>
      </c>
      <c r="BZ637" s="17"/>
      <c r="CA637" s="17">
        <v>0.69908146346089395</v>
      </c>
      <c r="CB637" s="17">
        <v>0.42228412695095902</v>
      </c>
      <c r="CC637" s="17">
        <v>0.27691869451773099</v>
      </c>
      <c r="CD637" s="17">
        <v>0.34640473583951098</v>
      </c>
      <c r="CE637" s="17">
        <v>0.304406767071632</v>
      </c>
    </row>
    <row r="638" spans="2:83" x14ac:dyDescent="0.35">
      <c r="B638" t="s">
        <v>113</v>
      </c>
      <c r="C638" s="17">
        <v>0.30188250973015901</v>
      </c>
      <c r="D638" s="17">
        <v>0.28307087929716601</v>
      </c>
      <c r="E638" s="17">
        <v>0.31972298610253402</v>
      </c>
      <c r="F638" s="17"/>
      <c r="G638" s="17">
        <v>0.20617471745872401</v>
      </c>
      <c r="H638" s="17">
        <v>0.26090807376656899</v>
      </c>
      <c r="I638" s="17">
        <v>0.30201719782111103</v>
      </c>
      <c r="J638" s="17">
        <v>0.34704215678331901</v>
      </c>
      <c r="K638" s="17">
        <v>0.35556584047081902</v>
      </c>
      <c r="L638" s="17">
        <v>0.32665423469233801</v>
      </c>
      <c r="M638" s="17"/>
      <c r="N638" s="17">
        <v>0.20474416901630499</v>
      </c>
      <c r="O638" s="17">
        <v>0.28942041802080398</v>
      </c>
      <c r="P638" s="17">
        <v>0.329969939786459</v>
      </c>
      <c r="Q638" s="17">
        <v>0.33102462760857898</v>
      </c>
      <c r="R638" s="17">
        <v>0.34430305294177499</v>
      </c>
      <c r="S638" s="17">
        <v>0.36202074581732802</v>
      </c>
      <c r="T638" s="17">
        <v>0.29506897586637698</v>
      </c>
      <c r="U638" s="17">
        <v>0.28808597217041099</v>
      </c>
      <c r="V638" s="17">
        <v>0.298645540585806</v>
      </c>
      <c r="W638" s="17">
        <v>0.29254271790825898</v>
      </c>
      <c r="X638" s="17">
        <v>0.34128182670923102</v>
      </c>
      <c r="Y638" s="17">
        <v>0.37889960651363402</v>
      </c>
      <c r="Z638" s="17"/>
      <c r="AA638" s="17">
        <v>0.22289601489689101</v>
      </c>
      <c r="AB638" s="17">
        <v>0.31831765255534999</v>
      </c>
      <c r="AC638" s="17">
        <v>0.302457791050739</v>
      </c>
      <c r="AD638" s="17">
        <v>0.36809528013432002</v>
      </c>
      <c r="AE638" s="17"/>
      <c r="AF638" s="17">
        <v>0.20909260144321201</v>
      </c>
      <c r="AG638" s="17">
        <v>0.31633956904423499</v>
      </c>
      <c r="AH638" s="17">
        <v>0.29669684955129799</v>
      </c>
      <c r="AI638" s="17">
        <v>0.34035978677628997</v>
      </c>
      <c r="AJ638" s="17">
        <v>0.34991599857981498</v>
      </c>
      <c r="AK638" s="17">
        <v>0.392053282765776</v>
      </c>
      <c r="AL638" s="17"/>
      <c r="AM638" s="17">
        <v>0.29824125411239899</v>
      </c>
      <c r="AN638" s="17">
        <v>0.26144632054498002</v>
      </c>
      <c r="AO638" s="17">
        <v>0.26474566566507401</v>
      </c>
      <c r="AP638" s="17">
        <v>0.398772123221525</v>
      </c>
      <c r="AQ638" s="17">
        <v>0.40923612128841902</v>
      </c>
      <c r="AR638" s="17"/>
      <c r="AS638" s="17">
        <v>0.25429353339041999</v>
      </c>
      <c r="AT638" s="17">
        <v>0.265781677785006</v>
      </c>
      <c r="AU638" s="17">
        <v>0.28373237205137303</v>
      </c>
      <c r="AV638" s="17"/>
      <c r="AW638" s="17">
        <v>0.38677792083720097</v>
      </c>
      <c r="AX638" s="17">
        <v>0.29157615916227098</v>
      </c>
      <c r="AY638" s="17">
        <v>0.26415449809139901</v>
      </c>
      <c r="AZ638" s="17">
        <v>0.189174621012769</v>
      </c>
      <c r="BA638" s="17">
        <v>0.198449000831487</v>
      </c>
      <c r="BB638" s="17"/>
      <c r="BC638" s="17">
        <v>0.28913346209332902</v>
      </c>
      <c r="BD638" s="17">
        <v>0.30092177396192699</v>
      </c>
      <c r="BE638" s="17" t="s">
        <v>101</v>
      </c>
      <c r="BF638" s="17">
        <v>0.33192213687882999</v>
      </c>
      <c r="BG638" s="17">
        <v>0.33559912086882898</v>
      </c>
      <c r="BH638" s="17">
        <v>0.29796292581800898</v>
      </c>
      <c r="BI638" s="17">
        <v>0.32782094575852599</v>
      </c>
      <c r="BJ638" s="17"/>
      <c r="BK638" s="17">
        <v>0.31355186025222798</v>
      </c>
      <c r="BL638" s="17">
        <v>0.338714560105915</v>
      </c>
      <c r="BM638" s="17">
        <v>0.33713957085350799</v>
      </c>
      <c r="BN638" s="17">
        <v>0.27739687714582001</v>
      </c>
      <c r="BO638" s="17">
        <v>0.295861444848672</v>
      </c>
      <c r="BP638" s="17">
        <v>0.25344377968737197</v>
      </c>
      <c r="BQ638" s="17">
        <v>0.155357455759287</v>
      </c>
      <c r="BR638" s="17">
        <v>0.228339066456901</v>
      </c>
      <c r="BS638" s="17"/>
      <c r="BT638" s="17">
        <v>0.26972683826184601</v>
      </c>
      <c r="BU638" s="17">
        <v>0.34189479669406703</v>
      </c>
      <c r="BV638" s="17">
        <v>0.30049934541722501</v>
      </c>
      <c r="BW638" s="17"/>
      <c r="BX638" s="17">
        <v>0.21746322652421901</v>
      </c>
      <c r="BY638" s="17">
        <v>0.32807552942498103</v>
      </c>
      <c r="BZ638" s="17"/>
      <c r="CA638" s="17">
        <v>9.9428238880716904E-2</v>
      </c>
      <c r="CB638" s="17">
        <v>0.20172256661576701</v>
      </c>
      <c r="CC638" s="17">
        <v>0.322495839119741</v>
      </c>
      <c r="CD638" s="17">
        <v>0.27328289779130399</v>
      </c>
      <c r="CE638" s="17">
        <v>0.31884703768387701</v>
      </c>
    </row>
    <row r="639" spans="2:83" x14ac:dyDescent="0.35">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c r="BQ639" s="17"/>
      <c r="BR639" s="17"/>
      <c r="BS639" s="17"/>
      <c r="BT639" s="17"/>
      <c r="BU639" s="17"/>
      <c r="BV639" s="17"/>
      <c r="BW639" s="17"/>
      <c r="BX639" s="17"/>
      <c r="BY639" s="17"/>
      <c r="BZ639" s="17"/>
      <c r="CA639" s="17"/>
      <c r="CB639" s="17"/>
      <c r="CC639" s="17"/>
      <c r="CD639" s="17"/>
      <c r="CE639" s="17"/>
    </row>
    <row r="640" spans="2:83" x14ac:dyDescent="0.35">
      <c r="B640" s="6" t="s">
        <v>341</v>
      </c>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c r="BS640" s="17"/>
      <c r="BT640" s="17"/>
      <c r="BU640" s="17"/>
      <c r="BV640" s="17"/>
      <c r="BW640" s="17"/>
      <c r="BX640" s="17"/>
      <c r="BY640" s="17"/>
      <c r="BZ640" s="17"/>
      <c r="CA640" s="17"/>
      <c r="CB640" s="17"/>
      <c r="CC640" s="17"/>
      <c r="CD640" s="17"/>
      <c r="CE640" s="17"/>
    </row>
    <row r="641" spans="2:83" x14ac:dyDescent="0.35">
      <c r="B641" s="24" t="s">
        <v>103</v>
      </c>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c r="BZ641" s="17"/>
      <c r="CA641" s="17"/>
      <c r="CB641" s="17"/>
      <c r="CC641" s="17"/>
      <c r="CD641" s="17"/>
      <c r="CE641" s="17"/>
    </row>
    <row r="642" spans="2:83" x14ac:dyDescent="0.35">
      <c r="B642" t="s">
        <v>339</v>
      </c>
      <c r="C642" s="17">
        <v>0.50345148294833697</v>
      </c>
      <c r="D642" s="17">
        <v>0.52318528818519205</v>
      </c>
      <c r="E642" s="17">
        <v>0.48571225361991199</v>
      </c>
      <c r="F642" s="17"/>
      <c r="G642" s="17">
        <v>0.44452863315388602</v>
      </c>
      <c r="H642" s="17">
        <v>0.50777812427459801</v>
      </c>
      <c r="I642" s="17">
        <v>0.48119134720878798</v>
      </c>
      <c r="J642" s="17">
        <v>0.48366136494734202</v>
      </c>
      <c r="K642" s="17">
        <v>0.526839061457272</v>
      </c>
      <c r="L642" s="17">
        <v>0.55763142853208203</v>
      </c>
      <c r="M642" s="17"/>
      <c r="N642" s="17">
        <v>0.56658582423744597</v>
      </c>
      <c r="O642" s="17">
        <v>0.52040374684380197</v>
      </c>
      <c r="P642" s="17">
        <v>0.480798505200284</v>
      </c>
      <c r="Q642" s="17">
        <v>0.47719800144651198</v>
      </c>
      <c r="R642" s="17">
        <v>0.54538676533942199</v>
      </c>
      <c r="S642" s="17">
        <v>0.44748355984193</v>
      </c>
      <c r="T642" s="17">
        <v>0.50708197921265596</v>
      </c>
      <c r="U642" s="17">
        <v>0.43348675657841701</v>
      </c>
      <c r="V642" s="17">
        <v>0.49962372818838102</v>
      </c>
      <c r="W642" s="17">
        <v>0.53268573299897304</v>
      </c>
      <c r="X642" s="17">
        <v>0.41610245850197097</v>
      </c>
      <c r="Y642" s="17">
        <v>0.499482418406201</v>
      </c>
      <c r="Z642" s="17"/>
      <c r="AA642" s="17">
        <v>0.53097483864386796</v>
      </c>
      <c r="AB642" s="17">
        <v>0.51821399237953703</v>
      </c>
      <c r="AC642" s="17">
        <v>0.47569112564749899</v>
      </c>
      <c r="AD642" s="17">
        <v>0.48274665375693299</v>
      </c>
      <c r="AE642" s="17"/>
      <c r="AF642" s="17">
        <v>0.579811007594354</v>
      </c>
      <c r="AG642" s="17">
        <v>0.483424455207697</v>
      </c>
      <c r="AH642" s="17">
        <v>0.46681515832714299</v>
      </c>
      <c r="AI642" s="17">
        <v>0.49162182008930499</v>
      </c>
      <c r="AJ642" s="17">
        <v>0.499768685307385</v>
      </c>
      <c r="AK642" s="17">
        <v>0.41230347949818202</v>
      </c>
      <c r="AL642" s="17"/>
      <c r="AM642" s="17">
        <v>0.53127149589942302</v>
      </c>
      <c r="AN642" s="17">
        <v>0.501183353986143</v>
      </c>
      <c r="AO642" s="17">
        <v>0.52558321547279896</v>
      </c>
      <c r="AP642" s="17">
        <v>0.553185287433134</v>
      </c>
      <c r="AQ642" s="17">
        <v>0.41568712080957598</v>
      </c>
      <c r="AR642" s="17"/>
      <c r="AS642" s="17">
        <v>0.55746687071457202</v>
      </c>
      <c r="AT642" s="17">
        <v>0.51515480950384296</v>
      </c>
      <c r="AU642" s="17">
        <v>0.53068999108631398</v>
      </c>
      <c r="AV642" s="17"/>
      <c r="AW642" s="17">
        <v>0.44940819505687102</v>
      </c>
      <c r="AX642" s="17">
        <v>0.49878623220674501</v>
      </c>
      <c r="AY642" s="17">
        <v>0.51352942148944303</v>
      </c>
      <c r="AZ642" s="17">
        <v>0.57362734441837204</v>
      </c>
      <c r="BA642" s="17">
        <v>0.61063720318713299</v>
      </c>
      <c r="BB642" s="17"/>
      <c r="BC642" s="17">
        <v>0.55850550246003094</v>
      </c>
      <c r="BD642" s="17">
        <v>0.46353266290087197</v>
      </c>
      <c r="BE642" s="17" t="s">
        <v>101</v>
      </c>
      <c r="BF642" s="17">
        <v>0.46815319237076303</v>
      </c>
      <c r="BG642" s="17">
        <v>0.47627976257752302</v>
      </c>
      <c r="BH642" s="17">
        <v>0.45911050919923801</v>
      </c>
      <c r="BI642" s="17">
        <v>0.42714143677431299</v>
      </c>
      <c r="BJ642" s="17"/>
      <c r="BK642" s="17">
        <v>0.44190308284469099</v>
      </c>
      <c r="BL642" s="17">
        <v>0.55182668189032802</v>
      </c>
      <c r="BM642" s="17">
        <v>0.48599381183170598</v>
      </c>
      <c r="BN642" s="17">
        <v>0.49695757658155099</v>
      </c>
      <c r="BO642" s="17">
        <v>0.48006433534130899</v>
      </c>
      <c r="BP642" s="17">
        <v>0.52182924874742298</v>
      </c>
      <c r="BQ642" s="17">
        <v>0.59194339462471901</v>
      </c>
      <c r="BR642" s="17">
        <v>0.58153276536352505</v>
      </c>
      <c r="BS642" s="17"/>
      <c r="BT642" s="17">
        <v>0.52973218989381099</v>
      </c>
      <c r="BU642" s="17">
        <v>0.52502985570470695</v>
      </c>
      <c r="BV642" s="17">
        <v>0.47012166177239301</v>
      </c>
      <c r="BW642" s="17"/>
      <c r="BX642" s="17">
        <v>0.51916687890638602</v>
      </c>
      <c r="BY642" s="17">
        <v>0.47540191634822598</v>
      </c>
      <c r="BZ642" s="17"/>
      <c r="CA642" s="17">
        <v>0.71271489432146695</v>
      </c>
      <c r="CB642" s="17">
        <v>0.53885411804197503</v>
      </c>
      <c r="CC642" s="17">
        <v>0.47012413832924699</v>
      </c>
      <c r="CD642" s="17">
        <v>0.46545662376304803</v>
      </c>
      <c r="CE642" s="17">
        <v>0.47639544218077701</v>
      </c>
    </row>
    <row r="643" spans="2:83" x14ac:dyDescent="0.35">
      <c r="B643" t="s">
        <v>340</v>
      </c>
      <c r="C643" s="17">
        <v>0.31307688172086201</v>
      </c>
      <c r="D643" s="17">
        <v>0.29804412331978097</v>
      </c>
      <c r="E643" s="17">
        <v>0.32646881780500703</v>
      </c>
      <c r="F643" s="17"/>
      <c r="G643" s="17">
        <v>0.40646145447882698</v>
      </c>
      <c r="H643" s="17">
        <v>0.33452989074830802</v>
      </c>
      <c r="I643" s="17">
        <v>0.30987762156709597</v>
      </c>
      <c r="J643" s="17">
        <v>0.324146812927332</v>
      </c>
      <c r="K643" s="17">
        <v>0.25501170468869899</v>
      </c>
      <c r="L643" s="17">
        <v>0.265748427848432</v>
      </c>
      <c r="M643" s="17"/>
      <c r="N643" s="17">
        <v>0.29430608144397402</v>
      </c>
      <c r="O643" s="17">
        <v>0.30511087447289498</v>
      </c>
      <c r="P643" s="17">
        <v>0.302292411151936</v>
      </c>
      <c r="Q643" s="17">
        <v>0.331107326567668</v>
      </c>
      <c r="R643" s="17">
        <v>0.28941305811015</v>
      </c>
      <c r="S643" s="17">
        <v>0.34732201063169799</v>
      </c>
      <c r="T643" s="17">
        <v>0.333629470236116</v>
      </c>
      <c r="U643" s="17">
        <v>0.31605759438938702</v>
      </c>
      <c r="V643" s="17">
        <v>0.31035328703478199</v>
      </c>
      <c r="W643" s="17">
        <v>0.30154944776700399</v>
      </c>
      <c r="X643" s="17">
        <v>0.35958935730486302</v>
      </c>
      <c r="Y643" s="17">
        <v>0.27031002982059299</v>
      </c>
      <c r="Z643" s="17"/>
      <c r="AA643" s="17">
        <v>0.31708259803091399</v>
      </c>
      <c r="AB643" s="17">
        <v>0.30879281222645899</v>
      </c>
      <c r="AC643" s="17">
        <v>0.33376662358746201</v>
      </c>
      <c r="AD643" s="17">
        <v>0.29748450653734698</v>
      </c>
      <c r="AE643" s="17"/>
      <c r="AF643" s="17">
        <v>0.27697385591018198</v>
      </c>
      <c r="AG643" s="17">
        <v>0.31786480458533201</v>
      </c>
      <c r="AH643" s="17">
        <v>0.34141074352009299</v>
      </c>
      <c r="AI643" s="17">
        <v>0.312416150149187</v>
      </c>
      <c r="AJ643" s="17">
        <v>0.31908879199381801</v>
      </c>
      <c r="AK643" s="17">
        <v>0.375091632263442</v>
      </c>
      <c r="AL643" s="17"/>
      <c r="AM643" s="17">
        <v>0.284240108006103</v>
      </c>
      <c r="AN643" s="17">
        <v>0.35271697825743997</v>
      </c>
      <c r="AO643" s="17">
        <v>0.324623038771022</v>
      </c>
      <c r="AP643" s="17">
        <v>0.35948325815658799</v>
      </c>
      <c r="AQ643" s="17">
        <v>0.30299085373502099</v>
      </c>
      <c r="AR643" s="17"/>
      <c r="AS643" s="17">
        <v>0.289159799440321</v>
      </c>
      <c r="AT643" s="17">
        <v>0.33151626378244198</v>
      </c>
      <c r="AU643" s="17">
        <v>0.32413502705415298</v>
      </c>
      <c r="AV643" s="17"/>
      <c r="AW643" s="17">
        <v>0.30883575373223299</v>
      </c>
      <c r="AX643" s="17">
        <v>0.32933640401345599</v>
      </c>
      <c r="AY643" s="17">
        <v>0.34730941148669697</v>
      </c>
      <c r="AZ643" s="17">
        <v>0.28007594359229598</v>
      </c>
      <c r="BA643" s="17">
        <v>0.25449961769968199</v>
      </c>
      <c r="BB643" s="17"/>
      <c r="BC643" s="17">
        <v>0.265498197194867</v>
      </c>
      <c r="BD643" s="17">
        <v>0.35640073485778101</v>
      </c>
      <c r="BE643" s="17" t="s">
        <v>101</v>
      </c>
      <c r="BF643" s="17">
        <v>0.32164653497367401</v>
      </c>
      <c r="BG643" s="17">
        <v>0.33754118049322701</v>
      </c>
      <c r="BH643" s="17">
        <v>0.36646417675342902</v>
      </c>
      <c r="BI643" s="17">
        <v>0.27384232324725799</v>
      </c>
      <c r="BJ643" s="17"/>
      <c r="BK643" s="17">
        <v>0.33813060962147001</v>
      </c>
      <c r="BL643" s="17">
        <v>0.25852779752093302</v>
      </c>
      <c r="BM643" s="17">
        <v>0.31864549575384299</v>
      </c>
      <c r="BN643" s="17">
        <v>0.31160517459687598</v>
      </c>
      <c r="BO643" s="17">
        <v>0.34754209744432102</v>
      </c>
      <c r="BP643" s="17">
        <v>0.34281421235711501</v>
      </c>
      <c r="BQ643" s="17">
        <v>0.34980487944023197</v>
      </c>
      <c r="BR643" s="17">
        <v>0.29140298158887001</v>
      </c>
      <c r="BS643" s="17"/>
      <c r="BT643" s="17">
        <v>0.31396563677004702</v>
      </c>
      <c r="BU643" s="17">
        <v>0.282961194933953</v>
      </c>
      <c r="BV643" s="17">
        <v>0.330831403104976</v>
      </c>
      <c r="BW643" s="17"/>
      <c r="BX643" s="17">
        <v>0.37477441299023301</v>
      </c>
      <c r="BY643" s="17">
        <v>0.31915473379437997</v>
      </c>
      <c r="BZ643" s="17"/>
      <c r="CA643" s="17">
        <v>0.23714741580302501</v>
      </c>
      <c r="CB643" s="17">
        <v>0.34872550796692797</v>
      </c>
      <c r="CC643" s="17">
        <v>0.345943559100507</v>
      </c>
      <c r="CD643" s="17">
        <v>0.38061606434108203</v>
      </c>
      <c r="CE643" s="17">
        <v>0.322762808184965</v>
      </c>
    </row>
    <row r="644" spans="2:83" x14ac:dyDescent="0.35">
      <c r="B644" t="s">
        <v>113</v>
      </c>
      <c r="C644" s="17">
        <v>0.18347163533080199</v>
      </c>
      <c r="D644" s="17">
        <v>0.178770588495027</v>
      </c>
      <c r="E644" s="17">
        <v>0.18781892857508101</v>
      </c>
      <c r="F644" s="17"/>
      <c r="G644" s="17">
        <v>0.149009912367287</v>
      </c>
      <c r="H644" s="17">
        <v>0.157691984977094</v>
      </c>
      <c r="I644" s="17">
        <v>0.20893103122411599</v>
      </c>
      <c r="J644" s="17">
        <v>0.19219182212532601</v>
      </c>
      <c r="K644" s="17">
        <v>0.21814923385402801</v>
      </c>
      <c r="L644" s="17">
        <v>0.176620143619486</v>
      </c>
      <c r="M644" s="17"/>
      <c r="N644" s="17">
        <v>0.13910809431858101</v>
      </c>
      <c r="O644" s="17">
        <v>0.17448537868330299</v>
      </c>
      <c r="P644" s="17">
        <v>0.21690908364778</v>
      </c>
      <c r="Q644" s="17">
        <v>0.19169467198581999</v>
      </c>
      <c r="R644" s="17">
        <v>0.16520017655042801</v>
      </c>
      <c r="S644" s="17">
        <v>0.20519442952637201</v>
      </c>
      <c r="T644" s="17">
        <v>0.15928855055122701</v>
      </c>
      <c r="U644" s="17">
        <v>0.25045564903219603</v>
      </c>
      <c r="V644" s="17">
        <v>0.19002298477683699</v>
      </c>
      <c r="W644" s="17">
        <v>0.165764819234023</v>
      </c>
      <c r="X644" s="17">
        <v>0.224308184193166</v>
      </c>
      <c r="Y644" s="17">
        <v>0.23020755177320701</v>
      </c>
      <c r="Z644" s="17"/>
      <c r="AA644" s="17">
        <v>0.15194256332521699</v>
      </c>
      <c r="AB644" s="17">
        <v>0.17299319539400401</v>
      </c>
      <c r="AC644" s="17">
        <v>0.190542250765039</v>
      </c>
      <c r="AD644" s="17">
        <v>0.21976883970572</v>
      </c>
      <c r="AE644" s="17"/>
      <c r="AF644" s="17">
        <v>0.143215136495464</v>
      </c>
      <c r="AG644" s="17">
        <v>0.19871074020696999</v>
      </c>
      <c r="AH644" s="17">
        <v>0.191774098152763</v>
      </c>
      <c r="AI644" s="17">
        <v>0.19596202976150801</v>
      </c>
      <c r="AJ644" s="17">
        <v>0.18114252269879799</v>
      </c>
      <c r="AK644" s="17">
        <v>0.21260488823837601</v>
      </c>
      <c r="AL644" s="17"/>
      <c r="AM644" s="17">
        <v>0.18448839609447401</v>
      </c>
      <c r="AN644" s="17">
        <v>0.146099667756417</v>
      </c>
      <c r="AO644" s="17">
        <v>0.14979374575617899</v>
      </c>
      <c r="AP644" s="17">
        <v>8.7331454410277898E-2</v>
      </c>
      <c r="AQ644" s="17">
        <v>0.28132202545540302</v>
      </c>
      <c r="AR644" s="17"/>
      <c r="AS644" s="17">
        <v>0.15337332984510699</v>
      </c>
      <c r="AT644" s="17">
        <v>0.15332892671371501</v>
      </c>
      <c r="AU644" s="17">
        <v>0.14517498185953301</v>
      </c>
      <c r="AV644" s="17"/>
      <c r="AW644" s="17">
        <v>0.24175605121089599</v>
      </c>
      <c r="AX644" s="17">
        <v>0.17187736377980001</v>
      </c>
      <c r="AY644" s="17">
        <v>0.13916116702386</v>
      </c>
      <c r="AZ644" s="17">
        <v>0.146296711989332</v>
      </c>
      <c r="BA644" s="17">
        <v>0.13486317911318399</v>
      </c>
      <c r="BB644" s="17"/>
      <c r="BC644" s="17">
        <v>0.175996300345101</v>
      </c>
      <c r="BD644" s="17">
        <v>0.18006660224134699</v>
      </c>
      <c r="BE644" s="17" t="s">
        <v>101</v>
      </c>
      <c r="BF644" s="17">
        <v>0.21020027265556299</v>
      </c>
      <c r="BG644" s="17">
        <v>0.18617905692925099</v>
      </c>
      <c r="BH644" s="17">
        <v>0.174425314047333</v>
      </c>
      <c r="BI644" s="17">
        <v>0.29901623997842902</v>
      </c>
      <c r="BJ644" s="17"/>
      <c r="BK644" s="17">
        <v>0.21996630753384</v>
      </c>
      <c r="BL644" s="17">
        <v>0.18964552058873901</v>
      </c>
      <c r="BM644" s="17">
        <v>0.195360692414451</v>
      </c>
      <c r="BN644" s="17">
        <v>0.19143724882157301</v>
      </c>
      <c r="BO644" s="17">
        <v>0.17239356721437099</v>
      </c>
      <c r="BP644" s="17">
        <v>0.13535653889546201</v>
      </c>
      <c r="BQ644" s="17">
        <v>5.8251725935049202E-2</v>
      </c>
      <c r="BR644" s="17">
        <v>0.12706425304760499</v>
      </c>
      <c r="BS644" s="17"/>
      <c r="BT644" s="17">
        <v>0.15630217333614199</v>
      </c>
      <c r="BU644" s="17">
        <v>0.192008949361339</v>
      </c>
      <c r="BV644" s="17">
        <v>0.19904693512263</v>
      </c>
      <c r="BW644" s="17"/>
      <c r="BX644" s="17">
        <v>0.106058708103381</v>
      </c>
      <c r="BY644" s="17">
        <v>0.20544334985739399</v>
      </c>
      <c r="BZ644" s="17"/>
      <c r="CA644" s="17">
        <v>5.0137689875507499E-2</v>
      </c>
      <c r="CB644" s="17">
        <v>0.112420373991097</v>
      </c>
      <c r="CC644" s="17">
        <v>0.18393230257024601</v>
      </c>
      <c r="CD644" s="17">
        <v>0.15392731189587</v>
      </c>
      <c r="CE644" s="17">
        <v>0.20084174963425799</v>
      </c>
    </row>
    <row r="645" spans="2:83" x14ac:dyDescent="0.35">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c r="BQ645" s="17"/>
      <c r="BR645" s="17"/>
      <c r="BS645" s="17"/>
      <c r="BT645" s="17"/>
      <c r="BU645" s="17"/>
      <c r="BV645" s="17"/>
      <c r="BW645" s="17"/>
      <c r="BX645" s="17"/>
      <c r="BY645" s="17"/>
      <c r="BZ645" s="17"/>
      <c r="CA645" s="17"/>
      <c r="CB645" s="17"/>
      <c r="CC645" s="17"/>
      <c r="CD645" s="17"/>
      <c r="CE645" s="17"/>
    </row>
    <row r="646" spans="2:83" x14ac:dyDescent="0.35">
      <c r="B646" s="6" t="s">
        <v>346</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c r="BQ646" s="17"/>
      <c r="BR646" s="17"/>
      <c r="BS646" s="17"/>
      <c r="BT646" s="17"/>
      <c r="BU646" s="17"/>
      <c r="BV646" s="17"/>
      <c r="BW646" s="17"/>
      <c r="BX646" s="17"/>
      <c r="BY646" s="17"/>
      <c r="BZ646" s="17"/>
      <c r="CA646" s="17"/>
      <c r="CB646" s="17"/>
      <c r="CC646" s="17"/>
      <c r="CD646" s="17"/>
      <c r="CE646" s="17"/>
    </row>
    <row r="647" spans="2:83" x14ac:dyDescent="0.35">
      <c r="B647" s="24" t="s">
        <v>103</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c r="BO647" s="17"/>
      <c r="BP647" s="17"/>
      <c r="BQ647" s="17"/>
      <c r="BR647" s="17"/>
      <c r="BS647" s="17"/>
      <c r="BT647" s="17"/>
      <c r="BU647" s="17"/>
      <c r="BV647" s="17"/>
      <c r="BW647" s="17"/>
      <c r="BX647" s="17"/>
      <c r="BY647" s="17"/>
      <c r="BZ647" s="17"/>
      <c r="CA647" s="17"/>
      <c r="CB647" s="17"/>
      <c r="CC647" s="17"/>
      <c r="CD647" s="17"/>
      <c r="CE647" s="17"/>
    </row>
    <row r="648" spans="2:83" x14ac:dyDescent="0.35">
      <c r="B648" t="s">
        <v>342</v>
      </c>
      <c r="C648" s="17">
        <v>0.69196497053236405</v>
      </c>
      <c r="D648" s="17">
        <v>0.67608797850339897</v>
      </c>
      <c r="E648" s="17">
        <v>0.70642944499490101</v>
      </c>
      <c r="F648" s="17"/>
      <c r="G648" s="17">
        <v>0.66258054035800196</v>
      </c>
      <c r="H648" s="17">
        <v>0.63573294720066498</v>
      </c>
      <c r="I648" s="17">
        <v>0.67555233266273196</v>
      </c>
      <c r="J648" s="17">
        <v>0.70974500488650905</v>
      </c>
      <c r="K648" s="17">
        <v>0.74738465580287405</v>
      </c>
      <c r="L648" s="17">
        <v>0.71937597932983999</v>
      </c>
      <c r="M648" s="17"/>
      <c r="N648" s="17">
        <v>0.69825916533339405</v>
      </c>
      <c r="O648" s="17">
        <v>0.68780122590652304</v>
      </c>
      <c r="P648" s="17">
        <v>0.66088672125319703</v>
      </c>
      <c r="Q648" s="17">
        <v>0.75902085669018304</v>
      </c>
      <c r="R648" s="17">
        <v>0.63547367118539899</v>
      </c>
      <c r="S648" s="17">
        <v>0.70004137149905798</v>
      </c>
      <c r="T648" s="17">
        <v>0.73543532700122105</v>
      </c>
      <c r="U648" s="17">
        <v>0.73740031791356797</v>
      </c>
      <c r="V648" s="17">
        <v>0.66515508415616498</v>
      </c>
      <c r="W648" s="17">
        <v>0.68974647189535498</v>
      </c>
      <c r="X648" s="17">
        <v>0.64865121915153101</v>
      </c>
      <c r="Y648" s="17">
        <v>0.67116133887665896</v>
      </c>
      <c r="Z648" s="17"/>
      <c r="AA648" s="17">
        <v>0.72047704443308402</v>
      </c>
      <c r="AB648" s="17">
        <v>0.71070562745235299</v>
      </c>
      <c r="AC648" s="17">
        <v>0.63468200794102603</v>
      </c>
      <c r="AD648" s="17">
        <v>0.69355210793932398</v>
      </c>
      <c r="AE648" s="17"/>
      <c r="AF648" s="17">
        <v>0.69166353010298298</v>
      </c>
      <c r="AG648" s="17">
        <v>0.69723065173244303</v>
      </c>
      <c r="AH648" s="17">
        <v>0.63240781058561901</v>
      </c>
      <c r="AI648" s="17">
        <v>0.72614172003147903</v>
      </c>
      <c r="AJ648" s="17">
        <v>0.71155025688014995</v>
      </c>
      <c r="AK648" s="17">
        <v>0.63734775864765203</v>
      </c>
      <c r="AL648" s="17"/>
      <c r="AM648" s="17">
        <v>0.698759084663514</v>
      </c>
      <c r="AN648" s="17">
        <v>0.71645406446952797</v>
      </c>
      <c r="AO648" s="17">
        <v>0.69044416035183098</v>
      </c>
      <c r="AP648" s="17">
        <v>0.69936062012450395</v>
      </c>
      <c r="AQ648" s="17">
        <v>0.64251994352023101</v>
      </c>
      <c r="AR648" s="17"/>
      <c r="AS648" s="17">
        <v>0.68949764226265997</v>
      </c>
      <c r="AT648" s="17">
        <v>0.71258452125438099</v>
      </c>
      <c r="AU648" s="17">
        <v>0.65270359509935305</v>
      </c>
      <c r="AV648" s="17"/>
      <c r="AW648" s="17">
        <v>0.65953021236161402</v>
      </c>
      <c r="AX648" s="17">
        <v>0.688813486596771</v>
      </c>
      <c r="AY648" s="17">
        <v>0.74406109541792798</v>
      </c>
      <c r="AZ648" s="17">
        <v>0.68226835086305104</v>
      </c>
      <c r="BA648" s="17">
        <v>0.72589950187458696</v>
      </c>
      <c r="BB648" s="17"/>
      <c r="BC648" s="17">
        <v>0.69888197001691299</v>
      </c>
      <c r="BD648" s="17">
        <v>0.68675235422599401</v>
      </c>
      <c r="BE648" s="17" t="s">
        <v>101</v>
      </c>
      <c r="BF648" s="17">
        <v>0.69063763060189598</v>
      </c>
      <c r="BG648" s="17">
        <v>0.65287785724141001</v>
      </c>
      <c r="BH648" s="17">
        <v>0.71633427816532302</v>
      </c>
      <c r="BI648" s="17">
        <v>0.66778912188864903</v>
      </c>
      <c r="BJ648" s="17"/>
      <c r="BK648" s="17">
        <v>0.62855325632023695</v>
      </c>
      <c r="BL648" s="17">
        <v>0.74468075972853298</v>
      </c>
      <c r="BM648" s="17">
        <v>0.67987460766699503</v>
      </c>
      <c r="BN648" s="17">
        <v>0.66715032220135995</v>
      </c>
      <c r="BO648" s="17">
        <v>0.70171660950139503</v>
      </c>
      <c r="BP648" s="17">
        <v>0.71540210242841096</v>
      </c>
      <c r="BQ648" s="17">
        <v>0.79726368980655604</v>
      </c>
      <c r="BR648" s="17">
        <v>0.70786841653695998</v>
      </c>
      <c r="BS648" s="17"/>
      <c r="BT648" s="17">
        <v>0.66785199538024698</v>
      </c>
      <c r="BU648" s="17">
        <v>0.72403551410799805</v>
      </c>
      <c r="BV648" s="17">
        <v>0.69146251343673903</v>
      </c>
      <c r="BW648" s="17"/>
      <c r="BX648" s="17">
        <v>0.68786448621166396</v>
      </c>
      <c r="BY648" s="17">
        <v>0.67255894999620502</v>
      </c>
      <c r="BZ648" s="17"/>
      <c r="CA648" s="17">
        <v>0.73097795498111195</v>
      </c>
      <c r="CB648" s="17">
        <v>0.71256263341489501</v>
      </c>
      <c r="CC648" s="17">
        <v>0.69187140560609395</v>
      </c>
      <c r="CD648" s="17">
        <v>0.62477579037938502</v>
      </c>
      <c r="CE648" s="17">
        <v>0.71785600741367805</v>
      </c>
    </row>
    <row r="649" spans="2:83" x14ac:dyDescent="0.35">
      <c r="B649" t="s">
        <v>343</v>
      </c>
      <c r="C649" s="17">
        <v>0.48536366669430198</v>
      </c>
      <c r="D649" s="17">
        <v>0.43768218897351602</v>
      </c>
      <c r="E649" s="17">
        <v>0.52981195755177202</v>
      </c>
      <c r="F649" s="17"/>
      <c r="G649" s="17">
        <v>0.43828735705892702</v>
      </c>
      <c r="H649" s="17">
        <v>0.46072230651837598</v>
      </c>
      <c r="I649" s="17">
        <v>0.44955471633280902</v>
      </c>
      <c r="J649" s="17">
        <v>0.495745925795475</v>
      </c>
      <c r="K649" s="17">
        <v>0.52274902793719402</v>
      </c>
      <c r="L649" s="17">
        <v>0.53254153563137796</v>
      </c>
      <c r="M649" s="17"/>
      <c r="N649" s="17">
        <v>0.40500060564986601</v>
      </c>
      <c r="O649" s="17">
        <v>0.46129339871021902</v>
      </c>
      <c r="P649" s="17">
        <v>0.53240864456254999</v>
      </c>
      <c r="Q649" s="17">
        <v>0.58305068581146702</v>
      </c>
      <c r="R649" s="17">
        <v>0.493466030628046</v>
      </c>
      <c r="S649" s="17">
        <v>0.46410814786993099</v>
      </c>
      <c r="T649" s="17">
        <v>0.46720163900980799</v>
      </c>
      <c r="U649" s="17">
        <v>0.485670281558709</v>
      </c>
      <c r="V649" s="17">
        <v>0.46975014545611898</v>
      </c>
      <c r="W649" s="17">
        <v>0.51213035517939498</v>
      </c>
      <c r="X649" s="17">
        <v>0.52571803478227297</v>
      </c>
      <c r="Y649" s="17">
        <v>0.54946324417933001</v>
      </c>
      <c r="Z649" s="17"/>
      <c r="AA649" s="17">
        <v>0.49115382457256501</v>
      </c>
      <c r="AB649" s="17">
        <v>0.49547854679492898</v>
      </c>
      <c r="AC649" s="17">
        <v>0.47572996879436102</v>
      </c>
      <c r="AD649" s="17">
        <v>0.48094397776204301</v>
      </c>
      <c r="AE649" s="17"/>
      <c r="AF649" s="17">
        <v>0.40192845060671101</v>
      </c>
      <c r="AG649" s="17">
        <v>0.485554873783</v>
      </c>
      <c r="AH649" s="17">
        <v>0.49566720235237199</v>
      </c>
      <c r="AI649" s="17">
        <v>0.55552731731413296</v>
      </c>
      <c r="AJ649" s="17">
        <v>0.51747765701161597</v>
      </c>
      <c r="AK649" s="17">
        <v>0.49247012756005598</v>
      </c>
      <c r="AL649" s="17"/>
      <c r="AM649" s="17">
        <v>0.47538156738612403</v>
      </c>
      <c r="AN649" s="17">
        <v>0.482988352153156</v>
      </c>
      <c r="AO649" s="17">
        <v>0.50306560652352095</v>
      </c>
      <c r="AP649" s="17">
        <v>0.67601333364417804</v>
      </c>
      <c r="AQ649" s="17">
        <v>0.50201973020062496</v>
      </c>
      <c r="AR649" s="17"/>
      <c r="AS649" s="17">
        <v>0.47371836018117602</v>
      </c>
      <c r="AT649" s="17">
        <v>0.49263655498515402</v>
      </c>
      <c r="AU649" s="17">
        <v>0.44431284514432201</v>
      </c>
      <c r="AV649" s="17"/>
      <c r="AW649" s="17">
        <v>0.48354555655213899</v>
      </c>
      <c r="AX649" s="17">
        <v>0.49424645321722499</v>
      </c>
      <c r="AY649" s="17">
        <v>0.50214464443524998</v>
      </c>
      <c r="AZ649" s="17">
        <v>0.48409791654715101</v>
      </c>
      <c r="BA649" s="17">
        <v>0.32994066222787999</v>
      </c>
      <c r="BB649" s="17"/>
      <c r="BC649" s="17">
        <v>0.48607502583106899</v>
      </c>
      <c r="BD649" s="17">
        <v>0.47608651378775901</v>
      </c>
      <c r="BE649" s="17" t="s">
        <v>101</v>
      </c>
      <c r="BF649" s="17">
        <v>0.472270990729942</v>
      </c>
      <c r="BG649" s="17">
        <v>0.50672875498102299</v>
      </c>
      <c r="BH649" s="17">
        <v>0.485491928909493</v>
      </c>
      <c r="BI649" s="17">
        <v>0.54132020213806198</v>
      </c>
      <c r="BJ649" s="17"/>
      <c r="BK649" s="17">
        <v>0.41799728795569902</v>
      </c>
      <c r="BL649" s="17">
        <v>0.529994462292534</v>
      </c>
      <c r="BM649" s="17">
        <v>0.45786937788341198</v>
      </c>
      <c r="BN649" s="17">
        <v>0.53163260272492296</v>
      </c>
      <c r="BO649" s="17">
        <v>0.49402460397346398</v>
      </c>
      <c r="BP649" s="17">
        <v>0.48311878151232401</v>
      </c>
      <c r="BQ649" s="17">
        <v>0.47874873351566699</v>
      </c>
      <c r="BR649" s="17">
        <v>0.37647603872197299</v>
      </c>
      <c r="BS649" s="17"/>
      <c r="BT649" s="17">
        <v>0.51152226230584297</v>
      </c>
      <c r="BU649" s="17">
        <v>0.54803776724324205</v>
      </c>
      <c r="BV649" s="17">
        <v>0.42363465184922999</v>
      </c>
      <c r="BW649" s="17"/>
      <c r="BX649" s="17">
        <v>0.420168448334099</v>
      </c>
      <c r="BY649" s="17">
        <v>0.47615308598610101</v>
      </c>
      <c r="BZ649" s="17"/>
      <c r="CA649" s="17">
        <v>0.46074970953024602</v>
      </c>
      <c r="CB649" s="17">
        <v>0.40881288674052102</v>
      </c>
      <c r="CC649" s="17">
        <v>0.48802781481815</v>
      </c>
      <c r="CD649" s="17">
        <v>0.42385322990414298</v>
      </c>
      <c r="CE649" s="17">
        <v>0.45519296441464802</v>
      </c>
    </row>
    <row r="650" spans="2:83" x14ac:dyDescent="0.35">
      <c r="B650" t="s">
        <v>344</v>
      </c>
      <c r="C650" s="17">
        <v>0.31157524197144298</v>
      </c>
      <c r="D650" s="17">
        <v>0.318394937762285</v>
      </c>
      <c r="E650" s="17">
        <v>0.30398611171784501</v>
      </c>
      <c r="F650" s="17"/>
      <c r="G650" s="17">
        <v>0.22413080799891799</v>
      </c>
      <c r="H650" s="17">
        <v>0.24792134856670001</v>
      </c>
      <c r="I650" s="17">
        <v>0.31662054361112402</v>
      </c>
      <c r="J650" s="17">
        <v>0.32950467259023097</v>
      </c>
      <c r="K650" s="17">
        <v>0.42433020112905301</v>
      </c>
      <c r="L650" s="17">
        <v>0.32790554205542899</v>
      </c>
      <c r="M650" s="17"/>
      <c r="N650" s="17">
        <v>0.26263162581876298</v>
      </c>
      <c r="O650" s="17">
        <v>0.26307906780228302</v>
      </c>
      <c r="P650" s="17">
        <v>0.383814566667316</v>
      </c>
      <c r="Q650" s="17">
        <v>0.32687770151402101</v>
      </c>
      <c r="R650" s="17">
        <v>0.35681417463634901</v>
      </c>
      <c r="S650" s="17">
        <v>0.31314427312875298</v>
      </c>
      <c r="T650" s="17">
        <v>0.37634289027983803</v>
      </c>
      <c r="U650" s="17">
        <v>0.30259057996193101</v>
      </c>
      <c r="V650" s="17">
        <v>0.278358511208468</v>
      </c>
      <c r="W650" s="17">
        <v>0.29598816878581102</v>
      </c>
      <c r="X650" s="17">
        <v>0.35636920763090801</v>
      </c>
      <c r="Y650" s="17">
        <v>0.33446633640197598</v>
      </c>
      <c r="Z650" s="17"/>
      <c r="AA650" s="17">
        <v>0.33562028763165402</v>
      </c>
      <c r="AB650" s="17">
        <v>0.30991399773997103</v>
      </c>
      <c r="AC650" s="17">
        <v>0.30284596590072199</v>
      </c>
      <c r="AD650" s="17">
        <v>0.29751029323068401</v>
      </c>
      <c r="AE650" s="17"/>
      <c r="AF650" s="17">
        <v>0.27190117715190898</v>
      </c>
      <c r="AG650" s="17">
        <v>0.321048183252585</v>
      </c>
      <c r="AH650" s="17">
        <v>0.312334578068027</v>
      </c>
      <c r="AI650" s="17">
        <v>0.31209959783784402</v>
      </c>
      <c r="AJ650" s="17">
        <v>0.36202231801010798</v>
      </c>
      <c r="AK650" s="17">
        <v>0.30363891853248598</v>
      </c>
      <c r="AL650" s="17"/>
      <c r="AM650" s="17">
        <v>0.331086516879948</v>
      </c>
      <c r="AN650" s="17">
        <v>0.322651332825033</v>
      </c>
      <c r="AO650" s="17">
        <v>0.29447925507764799</v>
      </c>
      <c r="AP650" s="17">
        <v>0.50566138059474297</v>
      </c>
      <c r="AQ650" s="17">
        <v>0.232247159519191</v>
      </c>
      <c r="AR650" s="17"/>
      <c r="AS650" s="17">
        <v>0.34220123501316502</v>
      </c>
      <c r="AT650" s="17">
        <v>0.31693924563026399</v>
      </c>
      <c r="AU650" s="17">
        <v>0.25379452080875597</v>
      </c>
      <c r="AV650" s="17"/>
      <c r="AW650" s="17">
        <v>0.32419372467714902</v>
      </c>
      <c r="AX650" s="17">
        <v>0.29399661860885801</v>
      </c>
      <c r="AY650" s="17">
        <v>0.32978529729175299</v>
      </c>
      <c r="AZ650" s="17">
        <v>0.31087521638425802</v>
      </c>
      <c r="BA650" s="17">
        <v>0.34976930470284801</v>
      </c>
      <c r="BB650" s="17"/>
      <c r="BC650" s="17">
        <v>0.35179239276860502</v>
      </c>
      <c r="BD650" s="17">
        <v>0.31592749009910898</v>
      </c>
      <c r="BE650" s="17" t="s">
        <v>101</v>
      </c>
      <c r="BF650" s="17">
        <v>0.30927143985670302</v>
      </c>
      <c r="BG650" s="17">
        <v>0.293067202844841</v>
      </c>
      <c r="BH650" s="17">
        <v>0.23274602077467499</v>
      </c>
      <c r="BI650" s="17">
        <v>0.18945300235172599</v>
      </c>
      <c r="BJ650" s="17"/>
      <c r="BK650" s="17">
        <v>0.25836475968740402</v>
      </c>
      <c r="BL650" s="17">
        <v>0.373530919573338</v>
      </c>
      <c r="BM650" s="17">
        <v>0.271056770123072</v>
      </c>
      <c r="BN650" s="17">
        <v>0.30816101879961599</v>
      </c>
      <c r="BO650" s="17">
        <v>0.34098424460990601</v>
      </c>
      <c r="BP650" s="17">
        <v>0.35140611243228298</v>
      </c>
      <c r="BQ650" s="17">
        <v>0.32685777815586098</v>
      </c>
      <c r="BR650" s="17">
        <v>0.21619194460778701</v>
      </c>
      <c r="BS650" s="17"/>
      <c r="BT650" s="17">
        <v>0.34621389202918301</v>
      </c>
      <c r="BU650" s="17">
        <v>0.35114088723610098</v>
      </c>
      <c r="BV650" s="17">
        <v>0.25907393614586299</v>
      </c>
      <c r="BW650" s="17"/>
      <c r="BX650" s="17">
        <v>0.31735767741002402</v>
      </c>
      <c r="BY650" s="17">
        <v>0.30054735385727899</v>
      </c>
      <c r="BZ650" s="17"/>
      <c r="CA650" s="17">
        <v>0.396824579326571</v>
      </c>
      <c r="CB650" s="17">
        <v>0.32745655435624199</v>
      </c>
      <c r="CC650" s="17">
        <v>0.29956946638649001</v>
      </c>
      <c r="CD650" s="17">
        <v>0.26483078691418999</v>
      </c>
      <c r="CE650" s="17">
        <v>0.27894094586021501</v>
      </c>
    </row>
    <row r="651" spans="2:83" x14ac:dyDescent="0.35">
      <c r="B651" t="s">
        <v>345</v>
      </c>
      <c r="C651" s="17">
        <v>0.29951748475391499</v>
      </c>
      <c r="D651" s="17">
        <v>0.288881447442772</v>
      </c>
      <c r="E651" s="17">
        <v>0.30739745317520401</v>
      </c>
      <c r="F651" s="17"/>
      <c r="G651" s="17">
        <v>0.32835319704592703</v>
      </c>
      <c r="H651" s="17">
        <v>0.296277390620871</v>
      </c>
      <c r="I651" s="17">
        <v>0.28103943734560399</v>
      </c>
      <c r="J651" s="17">
        <v>0.31103061979887198</v>
      </c>
      <c r="K651" s="17">
        <v>0.33565862727645002</v>
      </c>
      <c r="L651" s="17">
        <v>0.264457192546041</v>
      </c>
      <c r="M651" s="17"/>
      <c r="N651" s="17">
        <v>0.31327311456271101</v>
      </c>
      <c r="O651" s="17">
        <v>0.31747980035020901</v>
      </c>
      <c r="P651" s="17">
        <v>0.298278013548814</v>
      </c>
      <c r="Q651" s="17">
        <v>0.32204717761747398</v>
      </c>
      <c r="R651" s="17">
        <v>0.35629633866329802</v>
      </c>
      <c r="S651" s="17">
        <v>0.30582432323519199</v>
      </c>
      <c r="T651" s="17">
        <v>0.30134091609427399</v>
      </c>
      <c r="U651" s="17">
        <v>0.25375964152517899</v>
      </c>
      <c r="V651" s="17">
        <v>0.22599778065178799</v>
      </c>
      <c r="W651" s="17">
        <v>0.26886789122874499</v>
      </c>
      <c r="X651" s="17">
        <v>0.29095147115497499</v>
      </c>
      <c r="Y651" s="17">
        <v>0.37314574777986698</v>
      </c>
      <c r="Z651" s="17"/>
      <c r="AA651" s="17">
        <v>0.31557141017740697</v>
      </c>
      <c r="AB651" s="17">
        <v>0.29692240987105001</v>
      </c>
      <c r="AC651" s="17">
        <v>0.26599698011834899</v>
      </c>
      <c r="AD651" s="17">
        <v>0.31678348972853498</v>
      </c>
      <c r="AE651" s="17"/>
      <c r="AF651" s="17">
        <v>0.32087080833151999</v>
      </c>
      <c r="AG651" s="17">
        <v>0.27782784751734402</v>
      </c>
      <c r="AH651" s="17">
        <v>0.31899410764978298</v>
      </c>
      <c r="AI651" s="17">
        <v>0.30796179227234599</v>
      </c>
      <c r="AJ651" s="17">
        <v>0.27686300373886802</v>
      </c>
      <c r="AK651" s="17">
        <v>0.30692244346573</v>
      </c>
      <c r="AL651" s="17"/>
      <c r="AM651" s="17">
        <v>0.29170369582602401</v>
      </c>
      <c r="AN651" s="17">
        <v>0.29932609555597101</v>
      </c>
      <c r="AO651" s="17">
        <v>0.31743782616806498</v>
      </c>
      <c r="AP651" s="17">
        <v>0.29056564101802901</v>
      </c>
      <c r="AQ651" s="17">
        <v>0.34836684758270903</v>
      </c>
      <c r="AR651" s="17"/>
      <c r="AS651" s="17">
        <v>0.28018715730743299</v>
      </c>
      <c r="AT651" s="17">
        <v>0.31108945362051699</v>
      </c>
      <c r="AU651" s="17">
        <v>0.28831941118372201</v>
      </c>
      <c r="AV651" s="17"/>
      <c r="AW651" s="17">
        <v>0.26832524578559103</v>
      </c>
      <c r="AX651" s="17">
        <v>0.30764848558243402</v>
      </c>
      <c r="AY651" s="17">
        <v>0.33556421727371999</v>
      </c>
      <c r="AZ651" s="17">
        <v>0.28482721986887799</v>
      </c>
      <c r="BA651" s="17">
        <v>0.38634709474795398</v>
      </c>
      <c r="BB651" s="17"/>
      <c r="BC651" s="17">
        <v>0.28928581839645701</v>
      </c>
      <c r="BD651" s="17">
        <v>0.24105224950885301</v>
      </c>
      <c r="BE651" s="17" t="s">
        <v>101</v>
      </c>
      <c r="BF651" s="17">
        <v>0.33225041645933501</v>
      </c>
      <c r="BG651" s="17">
        <v>0.374283775449894</v>
      </c>
      <c r="BH651" s="17">
        <v>0.36042642980341499</v>
      </c>
      <c r="BI651" s="17">
        <v>0.30952776867749998</v>
      </c>
      <c r="BJ651" s="17"/>
      <c r="BK651" s="17">
        <v>0.31980959143686499</v>
      </c>
      <c r="BL651" s="17">
        <v>0.35318916275893902</v>
      </c>
      <c r="BM651" s="17">
        <v>0.27606830592832299</v>
      </c>
      <c r="BN651" s="17">
        <v>0.285109025420479</v>
      </c>
      <c r="BO651" s="17">
        <v>0.28946678918256402</v>
      </c>
      <c r="BP651" s="17">
        <v>0.30673077494608098</v>
      </c>
      <c r="BQ651" s="17">
        <v>0.30943079716407401</v>
      </c>
      <c r="BR651" s="17">
        <v>0.24730968971950101</v>
      </c>
      <c r="BS651" s="17"/>
      <c r="BT651" s="17">
        <v>0.28818794479729698</v>
      </c>
      <c r="BU651" s="17">
        <v>0.28251313833588099</v>
      </c>
      <c r="BV651" s="17">
        <v>0.32025467857217899</v>
      </c>
      <c r="BW651" s="17"/>
      <c r="BX651" s="17">
        <v>0.30522169715141101</v>
      </c>
      <c r="BY651" s="17">
        <v>0.297506824613885</v>
      </c>
      <c r="BZ651" s="17"/>
      <c r="CA651" s="17">
        <v>0.35737786119120801</v>
      </c>
      <c r="CB651" s="17">
        <v>0.30122486012085098</v>
      </c>
      <c r="CC651" s="17">
        <v>0.27845052827982397</v>
      </c>
      <c r="CD651" s="17">
        <v>0.28491053758544699</v>
      </c>
      <c r="CE651" s="17">
        <v>0.31157526759363902</v>
      </c>
    </row>
    <row r="652" spans="2:83" x14ac:dyDescent="0.35">
      <c r="B652" t="s">
        <v>113</v>
      </c>
      <c r="C652" s="17">
        <v>0.17560651456732401</v>
      </c>
      <c r="D652" s="17">
        <v>0.17933016131702001</v>
      </c>
      <c r="E652" s="17">
        <v>0.17269761246512599</v>
      </c>
      <c r="F652" s="17"/>
      <c r="G652" s="17">
        <v>0.14035915336456201</v>
      </c>
      <c r="H652" s="17">
        <v>0.17004926319267999</v>
      </c>
      <c r="I652" s="17">
        <v>0.17604346141303101</v>
      </c>
      <c r="J652" s="17">
        <v>0.19294230152834499</v>
      </c>
      <c r="K652" s="17">
        <v>0.180213651873774</v>
      </c>
      <c r="L652" s="17">
        <v>0.18619636885173799</v>
      </c>
      <c r="M652" s="17"/>
      <c r="N652" s="17">
        <v>0.131226944856906</v>
      </c>
      <c r="O652" s="17">
        <v>0.20276954846571599</v>
      </c>
      <c r="P652" s="17">
        <v>0.19678521627811901</v>
      </c>
      <c r="Q652" s="17">
        <v>0.14552741616929399</v>
      </c>
      <c r="R652" s="17">
        <v>0.22569204189320899</v>
      </c>
      <c r="S652" s="17">
        <v>0.15250841327923401</v>
      </c>
      <c r="T652" s="17">
        <v>0.12846791858598899</v>
      </c>
      <c r="U652" s="17">
        <v>0.184896321987085</v>
      </c>
      <c r="V652" s="17">
        <v>0.16490860258121301</v>
      </c>
      <c r="W652" s="17">
        <v>0.20287867745805899</v>
      </c>
      <c r="X652" s="17">
        <v>0.22760508297745499</v>
      </c>
      <c r="Y652" s="17">
        <v>0.235179378306</v>
      </c>
      <c r="Z652" s="17"/>
      <c r="AA652" s="17">
        <v>0.15230389792827401</v>
      </c>
      <c r="AB652" s="17">
        <v>0.16142029064195801</v>
      </c>
      <c r="AC652" s="17">
        <v>0.18023046549274199</v>
      </c>
      <c r="AD652" s="17">
        <v>0.208968837793269</v>
      </c>
      <c r="AE652" s="17"/>
      <c r="AF652" s="17">
        <v>0.122321092966508</v>
      </c>
      <c r="AG652" s="17">
        <v>0.17977492753041699</v>
      </c>
      <c r="AH652" s="17">
        <v>0.209334111102013</v>
      </c>
      <c r="AI652" s="17">
        <v>0.163880407472935</v>
      </c>
      <c r="AJ652" s="17">
        <v>0.214666811072697</v>
      </c>
      <c r="AK652" s="17">
        <v>0.25268505325267598</v>
      </c>
      <c r="AL652" s="17"/>
      <c r="AM652" s="17">
        <v>0.16618689631073699</v>
      </c>
      <c r="AN652" s="17">
        <v>0.123241893918197</v>
      </c>
      <c r="AO652" s="17">
        <v>0.19334102187400801</v>
      </c>
      <c r="AP652" s="17">
        <v>0.25220532201347901</v>
      </c>
      <c r="AQ652" s="17">
        <v>0.25739460306099199</v>
      </c>
      <c r="AR652" s="17"/>
      <c r="AS652" s="17">
        <v>0.158428276469575</v>
      </c>
      <c r="AT652" s="17">
        <v>0.13195891783923699</v>
      </c>
      <c r="AU652" s="17">
        <v>0.172188656635516</v>
      </c>
      <c r="AV652" s="17"/>
      <c r="AW652" s="17">
        <v>0.21648693419387799</v>
      </c>
      <c r="AX652" s="17">
        <v>0.17347731792412399</v>
      </c>
      <c r="AY652" s="17">
        <v>0.14797217211760699</v>
      </c>
      <c r="AZ652" s="17">
        <v>0.12729432955089001</v>
      </c>
      <c r="BA652" s="17">
        <v>0.18386863596345401</v>
      </c>
      <c r="BB652" s="17"/>
      <c r="BC652" s="17">
        <v>0.179052009275319</v>
      </c>
      <c r="BD652" s="17">
        <v>0.17516827203810401</v>
      </c>
      <c r="BE652" s="17" t="s">
        <v>101</v>
      </c>
      <c r="BF652" s="17">
        <v>0.13772607257532199</v>
      </c>
      <c r="BG652" s="17">
        <v>0.188905995238282</v>
      </c>
      <c r="BH652" s="17">
        <v>0.155261560946377</v>
      </c>
      <c r="BI652" s="17">
        <v>0.25926249505589199</v>
      </c>
      <c r="BJ652" s="17"/>
      <c r="BK652" s="17">
        <v>0.23442044839262499</v>
      </c>
      <c r="BL652" s="17">
        <v>0.16007942196338601</v>
      </c>
      <c r="BM652" s="17">
        <v>0.18927143886918299</v>
      </c>
      <c r="BN652" s="17">
        <v>0.16199150002097101</v>
      </c>
      <c r="BO652" s="17">
        <v>0.18288382689246999</v>
      </c>
      <c r="BP652" s="17">
        <v>0.13693930768430601</v>
      </c>
      <c r="BQ652" s="17">
        <v>4.9937486582594698E-2</v>
      </c>
      <c r="BR652" s="17">
        <v>0.17660132692452801</v>
      </c>
      <c r="BS652" s="17"/>
      <c r="BT652" s="17">
        <v>0.13399735491194301</v>
      </c>
      <c r="BU652" s="17">
        <v>0.194976720006485</v>
      </c>
      <c r="BV652" s="17">
        <v>0.194158336047521</v>
      </c>
      <c r="BW652" s="17"/>
      <c r="BX652" s="17">
        <v>0.122943094832225</v>
      </c>
      <c r="BY652" s="17">
        <v>0.19490944498576401</v>
      </c>
      <c r="BZ652" s="17"/>
      <c r="CA652" s="17">
        <v>4.0831600745121301E-2</v>
      </c>
      <c r="CB652" s="17">
        <v>0.13922031383682801</v>
      </c>
      <c r="CC652" s="17">
        <v>0.17838990633104401</v>
      </c>
      <c r="CD652" s="17">
        <v>0.17757991247136901</v>
      </c>
      <c r="CE652" s="17">
        <v>0.186473963504656</v>
      </c>
    </row>
    <row r="653" spans="2:83" x14ac:dyDescent="0.35">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c r="BQ653" s="17"/>
      <c r="BR653" s="17"/>
      <c r="BS653" s="17"/>
      <c r="BT653" s="17"/>
      <c r="BU653" s="17"/>
      <c r="BV653" s="17"/>
      <c r="BW653" s="17"/>
      <c r="BX653" s="17"/>
      <c r="BY653" s="17"/>
      <c r="BZ653" s="17"/>
      <c r="CA653" s="17"/>
      <c r="CB653" s="17"/>
      <c r="CC653" s="17"/>
      <c r="CD653" s="17"/>
      <c r="CE653" s="17"/>
    </row>
    <row r="654" spans="2:83" x14ac:dyDescent="0.35">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c r="BS654" s="17"/>
      <c r="BT654" s="17"/>
      <c r="BU654" s="17"/>
      <c r="BV654" s="17"/>
      <c r="BW654" s="17"/>
      <c r="BX654" s="17"/>
      <c r="BY654" s="17"/>
      <c r="BZ654" s="17"/>
      <c r="CA654" s="17"/>
      <c r="CB654" s="17"/>
      <c r="CC654" s="17"/>
      <c r="CD654" s="17"/>
      <c r="CE654" s="17"/>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E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29" x14ac:dyDescent="0.35">
      <c r="B9" s="18" t="s">
        <v>98</v>
      </c>
      <c r="C9" s="17">
        <v>0.17794298204359299</v>
      </c>
      <c r="D9" s="17">
        <v>0.15698009187138801</v>
      </c>
      <c r="E9" s="17">
        <v>0.19695554073650501</v>
      </c>
      <c r="F9" s="17"/>
      <c r="G9" s="17">
        <v>0.433917126852635</v>
      </c>
      <c r="H9" s="17">
        <v>0.40564813656263399</v>
      </c>
      <c r="I9" s="17">
        <v>0.21099479665130999</v>
      </c>
      <c r="J9" s="17">
        <v>5.8594568792733601E-2</v>
      </c>
      <c r="K9" s="17">
        <v>1.1705910105501999E-2</v>
      </c>
      <c r="L9" s="17">
        <v>2.10169442592004E-3</v>
      </c>
      <c r="M9" s="17"/>
      <c r="N9" s="17">
        <v>0.33246784731168499</v>
      </c>
      <c r="O9" s="17">
        <v>0.13040134869119499</v>
      </c>
      <c r="P9" s="17">
        <v>0.142372034452135</v>
      </c>
      <c r="Q9" s="17">
        <v>0.12917869572025401</v>
      </c>
      <c r="R9" s="17">
        <v>0.15584030887226999</v>
      </c>
      <c r="S9" s="17">
        <v>0.200928434001199</v>
      </c>
      <c r="T9" s="17">
        <v>0.14835637923629</v>
      </c>
      <c r="U9" s="17">
        <v>0.112262358344607</v>
      </c>
      <c r="V9" s="17">
        <v>0.18131935051628301</v>
      </c>
      <c r="W9" s="17">
        <v>0.116545990212449</v>
      </c>
      <c r="X9" s="17">
        <v>0.187791964914543</v>
      </c>
      <c r="Y9" s="17">
        <v>0.207650499956018</v>
      </c>
      <c r="Z9" s="17"/>
      <c r="AA9" s="17">
        <v>0.21472742104050599</v>
      </c>
      <c r="AB9" s="17">
        <v>0.21281471022505999</v>
      </c>
      <c r="AC9" s="17">
        <v>0.161524094281394</v>
      </c>
      <c r="AD9" s="17">
        <v>0.11784081525477701</v>
      </c>
      <c r="AE9" s="17"/>
      <c r="AF9" s="17">
        <v>0.32607781951984899</v>
      </c>
      <c r="AG9" s="17">
        <v>0.16033131388580399</v>
      </c>
      <c r="AH9" s="17">
        <v>0.19939220592522899</v>
      </c>
      <c r="AI9" s="17">
        <v>8.4869600194036804E-2</v>
      </c>
      <c r="AJ9" s="17">
        <v>9.7978266054679894E-2</v>
      </c>
      <c r="AK9" s="17">
        <v>9.8269437870517395E-2</v>
      </c>
      <c r="AL9" s="17"/>
      <c r="AM9" s="17">
        <v>9.7466474738707995E-2</v>
      </c>
      <c r="AN9" s="17">
        <v>0.28994875980691598</v>
      </c>
      <c r="AO9" s="17">
        <v>0.164199129533142</v>
      </c>
      <c r="AP9" s="17">
        <v>4.6887012843114702E-2</v>
      </c>
      <c r="AQ9" s="17">
        <v>9.9229038029826799E-2</v>
      </c>
      <c r="AR9" s="17"/>
      <c r="AS9" s="17">
        <v>0.109878520433651</v>
      </c>
      <c r="AT9" s="17">
        <v>0.25053742491520098</v>
      </c>
      <c r="AU9" s="17">
        <v>0.22290293654215099</v>
      </c>
      <c r="AV9" s="17"/>
      <c r="AW9" s="17">
        <v>3.6592470737235601E-2</v>
      </c>
      <c r="AX9" s="17">
        <v>0.13100184414138599</v>
      </c>
      <c r="AY9" s="17">
        <v>0.30359548316264401</v>
      </c>
      <c r="AZ9" s="17">
        <v>0.36541007409947501</v>
      </c>
      <c r="BA9" s="17">
        <v>0.320851657385474</v>
      </c>
      <c r="BB9" s="17"/>
      <c r="BC9" s="17">
        <v>0.112884327388002</v>
      </c>
      <c r="BD9" s="17">
        <v>0.220143403733527</v>
      </c>
      <c r="BE9" s="17" t="s">
        <v>101</v>
      </c>
      <c r="BF9" s="17">
        <v>0.17139605311209999</v>
      </c>
      <c r="BG9" s="17">
        <v>0.14768966385776</v>
      </c>
      <c r="BH9" s="17">
        <v>0.26406580603832303</v>
      </c>
      <c r="BI9" s="17">
        <v>0.38489058079017402</v>
      </c>
      <c r="BJ9" s="17"/>
      <c r="BK9" s="17">
        <v>0.17965440505028901</v>
      </c>
      <c r="BL9" s="17">
        <v>0.12762863657287099</v>
      </c>
      <c r="BM9" s="17">
        <v>0.16837686743250199</v>
      </c>
      <c r="BN9" s="17">
        <v>0.16440907453259301</v>
      </c>
      <c r="BO9" s="17">
        <v>0.22838493407729399</v>
      </c>
      <c r="BP9" s="17">
        <v>0.22514774913802399</v>
      </c>
      <c r="BQ9" s="17">
        <v>0.28189393517615002</v>
      </c>
      <c r="BR9" s="17">
        <v>0.19833803794611701</v>
      </c>
      <c r="BS9" s="17"/>
      <c r="BT9" s="17">
        <v>0.242805598980011</v>
      </c>
      <c r="BU9" s="17">
        <v>1.0519363494251499E-2</v>
      </c>
      <c r="BV9" s="17">
        <v>0.237951262218939</v>
      </c>
      <c r="BW9" s="17"/>
      <c r="BX9" s="17">
        <v>0.30742805172189902</v>
      </c>
      <c r="BY9" s="17">
        <v>0.17234934022012399</v>
      </c>
      <c r="BZ9" s="17"/>
      <c r="CA9" s="17">
        <v>0.36988672539151501</v>
      </c>
      <c r="CB9" s="17">
        <v>0.27655356505046202</v>
      </c>
      <c r="CC9" s="17">
        <v>0.224201409545563</v>
      </c>
      <c r="CD9" s="17">
        <v>0.205192655837413</v>
      </c>
      <c r="CE9" s="17">
        <v>0.15093429814560499</v>
      </c>
    </row>
    <row r="10" spans="2:83" ht="29" x14ac:dyDescent="0.35">
      <c r="B10" s="18" t="s">
        <v>99</v>
      </c>
      <c r="C10" s="17">
        <v>8.5437952033890999E-2</v>
      </c>
      <c r="D10" s="17">
        <v>0.100079656916361</v>
      </c>
      <c r="E10" s="17">
        <v>7.1911472581817598E-2</v>
      </c>
      <c r="F10" s="17"/>
      <c r="G10" s="17">
        <v>0.120793275417206</v>
      </c>
      <c r="H10" s="17">
        <v>0.10884204210536701</v>
      </c>
      <c r="I10" s="17">
        <v>0.147925979591292</v>
      </c>
      <c r="J10" s="17">
        <v>9.5407379009823295E-2</v>
      </c>
      <c r="K10" s="17">
        <v>4.7841118959476799E-2</v>
      </c>
      <c r="L10" s="17">
        <v>9.1291948193660492E-3</v>
      </c>
      <c r="M10" s="17"/>
      <c r="N10" s="17">
        <v>0.143876651150459</v>
      </c>
      <c r="O10" s="17">
        <v>0.107460018370203</v>
      </c>
      <c r="P10" s="17">
        <v>6.3573394845088504E-2</v>
      </c>
      <c r="Q10" s="17">
        <v>4.5411319529967402E-2</v>
      </c>
      <c r="R10" s="17">
        <v>6.0069724158129799E-2</v>
      </c>
      <c r="S10" s="17">
        <v>0.116223787450689</v>
      </c>
      <c r="T10" s="17">
        <v>7.5060653494735896E-2</v>
      </c>
      <c r="U10" s="17">
        <v>5.9648866762158498E-2</v>
      </c>
      <c r="V10" s="17">
        <v>7.1430392299171697E-2</v>
      </c>
      <c r="W10" s="17">
        <v>6.6940402909718699E-2</v>
      </c>
      <c r="X10" s="17">
        <v>8.4376682169135006E-2</v>
      </c>
      <c r="Y10" s="17">
        <v>3.2217810571607497E-2</v>
      </c>
      <c r="Z10" s="17"/>
      <c r="AA10" s="17">
        <v>0.139088242386193</v>
      </c>
      <c r="AB10" s="17">
        <v>7.8845400640454699E-2</v>
      </c>
      <c r="AC10" s="17">
        <v>7.5611877083065201E-2</v>
      </c>
      <c r="AD10" s="17">
        <v>4.3700365167011299E-2</v>
      </c>
      <c r="AE10" s="17"/>
      <c r="AF10" s="17">
        <v>0.100278947697735</v>
      </c>
      <c r="AG10" s="17">
        <v>0.106822063666571</v>
      </c>
      <c r="AH10" s="17">
        <v>7.5029045386651005E-2</v>
      </c>
      <c r="AI10" s="17">
        <v>7.9341403918678902E-2</v>
      </c>
      <c r="AJ10" s="17">
        <v>2.38996523460588E-2</v>
      </c>
      <c r="AK10" s="17">
        <v>0.110818183994254</v>
      </c>
      <c r="AL10" s="17"/>
      <c r="AM10" s="17">
        <v>5.2740272468330497E-2</v>
      </c>
      <c r="AN10" s="17">
        <v>0.13123623086288599</v>
      </c>
      <c r="AO10" s="17">
        <v>0.14099049460086499</v>
      </c>
      <c r="AP10" s="17">
        <v>4.3416076250953999E-2</v>
      </c>
      <c r="AQ10" s="17">
        <v>4.1754447608255502E-2</v>
      </c>
      <c r="AR10" s="17"/>
      <c r="AS10" s="17">
        <v>6.6649139193545898E-2</v>
      </c>
      <c r="AT10" s="17">
        <v>0.104243587614401</v>
      </c>
      <c r="AU10" s="17">
        <v>0.170351996796586</v>
      </c>
      <c r="AV10" s="17"/>
      <c r="AW10" s="17">
        <v>3.8717236690627897E-2</v>
      </c>
      <c r="AX10" s="17">
        <v>4.9958920867081001E-2</v>
      </c>
      <c r="AY10" s="17">
        <v>0.141366627276857</v>
      </c>
      <c r="AZ10" s="17">
        <v>0.17331948958386501</v>
      </c>
      <c r="BA10" s="17">
        <v>0.161956111545074</v>
      </c>
      <c r="BB10" s="17"/>
      <c r="BC10" s="17">
        <v>6.7652946162042094E-2</v>
      </c>
      <c r="BD10" s="17">
        <v>0.14875895843464201</v>
      </c>
      <c r="BE10" s="17" t="s">
        <v>101</v>
      </c>
      <c r="BF10" s="17">
        <v>6.9245938440963495E-2</v>
      </c>
      <c r="BG10" s="17">
        <v>7.9543470401993194E-2</v>
      </c>
      <c r="BH10" s="17">
        <v>5.94615691778854E-2</v>
      </c>
      <c r="BI10" s="17">
        <v>5.4821906090282799E-2</v>
      </c>
      <c r="BJ10" s="17"/>
      <c r="BK10" s="17">
        <v>5.9702741668146903E-2</v>
      </c>
      <c r="BL10" s="17">
        <v>5.80860162064777E-2</v>
      </c>
      <c r="BM10" s="17">
        <v>7.1490431180414094E-2</v>
      </c>
      <c r="BN10" s="17">
        <v>6.3615915679143598E-2</v>
      </c>
      <c r="BO10" s="17">
        <v>9.6922534937317104E-2</v>
      </c>
      <c r="BP10" s="17">
        <v>8.8548225175172607E-2</v>
      </c>
      <c r="BQ10" s="17">
        <v>0.154591360490938</v>
      </c>
      <c r="BR10" s="17">
        <v>0.28807797974907701</v>
      </c>
      <c r="BS10" s="17"/>
      <c r="BT10" s="17">
        <v>0.12100516986318199</v>
      </c>
      <c r="BU10" s="17">
        <v>3.1032247945409101E-2</v>
      </c>
      <c r="BV10" s="17">
        <v>9.3323323618356394E-2</v>
      </c>
      <c r="BW10" s="17"/>
      <c r="BX10" s="17">
        <v>0.13313831691630401</v>
      </c>
      <c r="BY10" s="17">
        <v>9.8677426412482797E-2</v>
      </c>
      <c r="BZ10" s="17"/>
      <c r="CA10" s="17">
        <v>0.23082527420632801</v>
      </c>
      <c r="CB10" s="17">
        <v>0.20125981718847599</v>
      </c>
      <c r="CC10" s="17">
        <v>0.10650277476657199</v>
      </c>
      <c r="CD10" s="17">
        <v>0.10579252902556199</v>
      </c>
      <c r="CE10" s="17">
        <v>5.0534255986769E-2</v>
      </c>
    </row>
    <row r="11" spans="2:83" x14ac:dyDescent="0.35">
      <c r="B11" s="18" t="s">
        <v>79</v>
      </c>
      <c r="C11" s="19">
        <v>0.73661906592251603</v>
      </c>
      <c r="D11" s="19">
        <v>0.74294025121225205</v>
      </c>
      <c r="E11" s="19">
        <v>0.73113298668167703</v>
      </c>
      <c r="F11" s="19"/>
      <c r="G11" s="19">
        <v>0.44528959773016002</v>
      </c>
      <c r="H11" s="19">
        <v>0.48550982133199899</v>
      </c>
      <c r="I11" s="19">
        <v>0.64107922375739901</v>
      </c>
      <c r="J11" s="19">
        <v>0.84599805219744295</v>
      </c>
      <c r="K11" s="19">
        <v>0.940452970935021</v>
      </c>
      <c r="L11" s="19">
        <v>0.98876911075471396</v>
      </c>
      <c r="M11" s="19"/>
      <c r="N11" s="19">
        <v>0.52365550153785601</v>
      </c>
      <c r="O11" s="19">
        <v>0.76213863293860296</v>
      </c>
      <c r="P11" s="19">
        <v>0.79405457070277596</v>
      </c>
      <c r="Q11" s="19">
        <v>0.825409984749778</v>
      </c>
      <c r="R11" s="19">
        <v>0.78408996696959998</v>
      </c>
      <c r="S11" s="19">
        <v>0.68284777854811196</v>
      </c>
      <c r="T11" s="19">
        <v>0.77658296726897402</v>
      </c>
      <c r="U11" s="19">
        <v>0.82808877489323496</v>
      </c>
      <c r="V11" s="19">
        <v>0.74725025718454496</v>
      </c>
      <c r="W11" s="19">
        <v>0.81651360687783203</v>
      </c>
      <c r="X11" s="19">
        <v>0.72783135291632195</v>
      </c>
      <c r="Y11" s="19">
        <v>0.76013168947237397</v>
      </c>
      <c r="Z11" s="19"/>
      <c r="AA11" s="19">
        <v>0.64618433657329999</v>
      </c>
      <c r="AB11" s="19">
        <v>0.70833988913448498</v>
      </c>
      <c r="AC11" s="19">
        <v>0.76286402863554104</v>
      </c>
      <c r="AD11" s="19">
        <v>0.838458819578212</v>
      </c>
      <c r="AE11" s="19"/>
      <c r="AF11" s="19">
        <v>0.57364323278241602</v>
      </c>
      <c r="AG11" s="19">
        <v>0.732846622447624</v>
      </c>
      <c r="AH11" s="19">
        <v>0.72557874868812</v>
      </c>
      <c r="AI11" s="19">
        <v>0.83578899588728395</v>
      </c>
      <c r="AJ11" s="19">
        <v>0.87812208159926097</v>
      </c>
      <c r="AK11" s="19">
        <v>0.79091237813522897</v>
      </c>
      <c r="AL11" s="19"/>
      <c r="AM11" s="19">
        <v>0.84979325279296203</v>
      </c>
      <c r="AN11" s="19">
        <v>0.57881500933019803</v>
      </c>
      <c r="AO11" s="19">
        <v>0.69481037586599304</v>
      </c>
      <c r="AP11" s="19">
        <v>0.90969691090593097</v>
      </c>
      <c r="AQ11" s="19">
        <v>0.85901651436191795</v>
      </c>
      <c r="AR11" s="19"/>
      <c r="AS11" s="19">
        <v>0.82347234037280304</v>
      </c>
      <c r="AT11" s="19">
        <v>0.64521898747039796</v>
      </c>
      <c r="AU11" s="19">
        <v>0.60674506666126304</v>
      </c>
      <c r="AV11" s="19"/>
      <c r="AW11" s="19">
        <v>0.92469029257213697</v>
      </c>
      <c r="AX11" s="19">
        <v>0.81903923499153297</v>
      </c>
      <c r="AY11" s="19">
        <v>0.55503788956049904</v>
      </c>
      <c r="AZ11" s="19">
        <v>0.46127043631665998</v>
      </c>
      <c r="BA11" s="19">
        <v>0.517192231069452</v>
      </c>
      <c r="BB11" s="19"/>
      <c r="BC11" s="19">
        <v>0.81946272644995599</v>
      </c>
      <c r="BD11" s="19">
        <v>0.63109763783183104</v>
      </c>
      <c r="BE11" s="19" t="s">
        <v>101</v>
      </c>
      <c r="BF11" s="19">
        <v>0.75935800844693702</v>
      </c>
      <c r="BG11" s="19">
        <v>0.772766865740246</v>
      </c>
      <c r="BH11" s="19">
        <v>0.676472624783791</v>
      </c>
      <c r="BI11" s="19">
        <v>0.56028751311954295</v>
      </c>
      <c r="BJ11" s="19"/>
      <c r="BK11" s="19">
        <v>0.760642853281564</v>
      </c>
      <c r="BL11" s="19">
        <v>0.81428534722065105</v>
      </c>
      <c r="BM11" s="19">
        <v>0.760132701387084</v>
      </c>
      <c r="BN11" s="19">
        <v>0.77197500978826294</v>
      </c>
      <c r="BO11" s="19">
        <v>0.67469253098538895</v>
      </c>
      <c r="BP11" s="19">
        <v>0.68630402568680304</v>
      </c>
      <c r="BQ11" s="19">
        <v>0.56351470433291295</v>
      </c>
      <c r="BR11" s="19">
        <v>0.51358398230480595</v>
      </c>
      <c r="BS11" s="19"/>
      <c r="BT11" s="19">
        <v>0.63618923115680703</v>
      </c>
      <c r="BU11" s="19">
        <v>0.95844838856033898</v>
      </c>
      <c r="BV11" s="19">
        <v>0.66872541416270503</v>
      </c>
      <c r="BW11" s="19"/>
      <c r="BX11" s="19">
        <v>0.55943363136179602</v>
      </c>
      <c r="BY11" s="19">
        <v>0.72897323336739295</v>
      </c>
      <c r="BZ11" s="19"/>
      <c r="CA11" s="19">
        <v>0.39928800040215601</v>
      </c>
      <c r="CB11" s="19">
        <v>0.52218661776106201</v>
      </c>
      <c r="CC11" s="19">
        <v>0.669295815687865</v>
      </c>
      <c r="CD11" s="19">
        <v>0.68901481513702501</v>
      </c>
      <c r="CE11" s="19">
        <v>0.79853144586762603</v>
      </c>
    </row>
    <row r="12" spans="2:83" x14ac:dyDescent="0.35">
      <c r="B12" s="16"/>
    </row>
    <row r="13" spans="2:83" x14ac:dyDescent="0.35">
      <c r="B13" t="s">
        <v>104</v>
      </c>
    </row>
    <row r="14" spans="2:83" x14ac:dyDescent="0.35">
      <c r="B14" t="s">
        <v>105</v>
      </c>
    </row>
    <row r="16" spans="2:83" x14ac:dyDescent="0.35">
      <c r="B16"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29" x14ac:dyDescent="0.35">
      <c r="B9" s="18" t="s">
        <v>106</v>
      </c>
      <c r="C9" s="17">
        <v>0.17145735799664499</v>
      </c>
      <c r="D9" s="17">
        <v>0.205229655558645</v>
      </c>
      <c r="E9" s="17">
        <v>0.13896310107621401</v>
      </c>
      <c r="F9" s="17"/>
      <c r="G9" s="17">
        <v>0.25786062074571803</v>
      </c>
      <c r="H9" s="17">
        <v>0.27806788852112901</v>
      </c>
      <c r="I9" s="17">
        <v>0.23181882116854999</v>
      </c>
      <c r="J9" s="17">
        <v>0.124360059250161</v>
      </c>
      <c r="K9" s="17">
        <v>7.6561592846031506E-2</v>
      </c>
      <c r="L9" s="17">
        <v>7.9322687204439898E-2</v>
      </c>
      <c r="M9" s="17"/>
      <c r="N9" s="17">
        <v>0.30386767408898901</v>
      </c>
      <c r="O9" s="17">
        <v>0.16550365464267799</v>
      </c>
      <c r="P9" s="17">
        <v>0.14067639155171199</v>
      </c>
      <c r="Q9" s="17">
        <v>0.117908546087393</v>
      </c>
      <c r="R9" s="17">
        <v>0.169129490284359</v>
      </c>
      <c r="S9" s="17">
        <v>0.16008756238115801</v>
      </c>
      <c r="T9" s="17">
        <v>0.14354058189853999</v>
      </c>
      <c r="U9" s="17">
        <v>7.0636997118951994E-2</v>
      </c>
      <c r="V9" s="17">
        <v>0.178898488799103</v>
      </c>
      <c r="W9" s="17">
        <v>0.120560607994463</v>
      </c>
      <c r="X9" s="17">
        <v>0.15808793518457001</v>
      </c>
      <c r="Y9" s="17">
        <v>0.217056717244586</v>
      </c>
      <c r="Z9" s="17"/>
      <c r="AA9" s="17">
        <v>0.23202105981107701</v>
      </c>
      <c r="AB9" s="17">
        <v>0.15433736657958699</v>
      </c>
      <c r="AC9" s="17">
        <v>0.16167347863913201</v>
      </c>
      <c r="AD9" s="17">
        <v>0.13194129031485199</v>
      </c>
      <c r="AE9" s="17"/>
      <c r="AF9" s="17">
        <v>0.30445755743804997</v>
      </c>
      <c r="AG9" s="17">
        <v>0.14216497070945999</v>
      </c>
      <c r="AH9" s="17">
        <v>0.19290841300911901</v>
      </c>
      <c r="AI9" s="17">
        <v>9.6289831124480502E-2</v>
      </c>
      <c r="AJ9" s="17">
        <v>0.10145764560970499</v>
      </c>
      <c r="AK9" s="17">
        <v>0.14275646732431099</v>
      </c>
      <c r="AL9" s="17"/>
      <c r="AM9" s="17">
        <v>0.152950275407155</v>
      </c>
      <c r="AN9" s="17">
        <v>0.22172441302867801</v>
      </c>
      <c r="AO9" s="17">
        <v>0.21478054392059601</v>
      </c>
      <c r="AP9" s="17">
        <v>4.6887012843114702E-2</v>
      </c>
      <c r="AQ9" s="17">
        <v>9.4800591980187102E-2</v>
      </c>
      <c r="AR9" s="17"/>
      <c r="AS9" s="17">
        <v>0.15583183427187799</v>
      </c>
      <c r="AT9" s="17">
        <v>0.22174141660068999</v>
      </c>
      <c r="AU9" s="17">
        <v>0.22910155796732401</v>
      </c>
      <c r="AV9" s="17"/>
      <c r="AW9" s="17">
        <v>9.0417263859023295E-2</v>
      </c>
      <c r="AX9" s="17">
        <v>0.148583703014144</v>
      </c>
      <c r="AY9" s="17">
        <v>0.20845785855169799</v>
      </c>
      <c r="AZ9" s="17">
        <v>0.32057016338372002</v>
      </c>
      <c r="BA9" s="17">
        <v>0.43824500500998498</v>
      </c>
      <c r="BB9" s="17"/>
      <c r="BC9" s="17">
        <v>0.175172325495912</v>
      </c>
      <c r="BD9" s="17">
        <v>0.19171021544847999</v>
      </c>
      <c r="BE9" s="17" t="s">
        <v>101</v>
      </c>
      <c r="BF9" s="17">
        <v>0.212396050812414</v>
      </c>
      <c r="BG9" s="17">
        <v>0.15474792471201801</v>
      </c>
      <c r="BH9" s="17">
        <v>0.12643668344929701</v>
      </c>
      <c r="BI9" s="17">
        <v>0.164436115278527</v>
      </c>
      <c r="BJ9" s="17"/>
      <c r="BK9" s="17">
        <v>0.19037578027840599</v>
      </c>
      <c r="BL9" s="17">
        <v>0.12474316871697901</v>
      </c>
      <c r="BM9" s="17">
        <v>0.13057300612482101</v>
      </c>
      <c r="BN9" s="17">
        <v>0.165223330191097</v>
      </c>
      <c r="BO9" s="17">
        <v>0.15671515045685899</v>
      </c>
      <c r="BP9" s="17">
        <v>0.20156064739400201</v>
      </c>
      <c r="BQ9" s="17">
        <v>0.25081869177161098</v>
      </c>
      <c r="BR9" s="17">
        <v>0.45535268617450603</v>
      </c>
      <c r="BS9" s="17"/>
      <c r="BT9" s="17">
        <v>0.26045914771580297</v>
      </c>
      <c r="BU9" s="17">
        <v>7.7558197251189703E-2</v>
      </c>
      <c r="BV9" s="17">
        <v>0.16405580337884801</v>
      </c>
      <c r="BW9" s="17"/>
      <c r="BX9" s="17">
        <v>0.27846139290365202</v>
      </c>
      <c r="BY9" s="17">
        <v>0.162873302478004</v>
      </c>
      <c r="BZ9" s="17"/>
      <c r="CA9" s="17">
        <v>0.63451664825364296</v>
      </c>
      <c r="CB9" s="17">
        <v>0.24431632161355099</v>
      </c>
      <c r="CC9" s="17">
        <v>0.17012369241249101</v>
      </c>
      <c r="CD9" s="17">
        <v>0.242105723540809</v>
      </c>
      <c r="CE9" s="17">
        <v>0.12767212516547699</v>
      </c>
    </row>
    <row r="10" spans="2:83" ht="29" x14ac:dyDescent="0.35">
      <c r="B10" s="18" t="s">
        <v>107</v>
      </c>
      <c r="C10" s="17">
        <v>0.393585607133213</v>
      </c>
      <c r="D10" s="17">
        <v>0.36074178605051199</v>
      </c>
      <c r="E10" s="17">
        <v>0.424650406657617</v>
      </c>
      <c r="F10" s="17"/>
      <c r="G10" s="17">
        <v>0.49805577258318001</v>
      </c>
      <c r="H10" s="17">
        <v>0.43197472596200798</v>
      </c>
      <c r="I10" s="17">
        <v>0.39704118733726401</v>
      </c>
      <c r="J10" s="17">
        <v>0.38309711256242701</v>
      </c>
      <c r="K10" s="17">
        <v>0.37245549120640697</v>
      </c>
      <c r="L10" s="17">
        <v>0.31237493239032899</v>
      </c>
      <c r="M10" s="17"/>
      <c r="N10" s="17">
        <v>0.41892060378203999</v>
      </c>
      <c r="O10" s="17">
        <v>0.41777892415550999</v>
      </c>
      <c r="P10" s="17">
        <v>0.38932769445351401</v>
      </c>
      <c r="Q10" s="17">
        <v>0.38601546916442803</v>
      </c>
      <c r="R10" s="17">
        <v>0.34533640986348202</v>
      </c>
      <c r="S10" s="17">
        <v>0.44217864026089099</v>
      </c>
      <c r="T10" s="17">
        <v>0.38561896725109901</v>
      </c>
      <c r="U10" s="17">
        <v>0.456588229896916</v>
      </c>
      <c r="V10" s="17">
        <v>0.35252470876784697</v>
      </c>
      <c r="W10" s="17">
        <v>0.39318765345510698</v>
      </c>
      <c r="X10" s="17">
        <v>0.33426442294987102</v>
      </c>
      <c r="Y10" s="17">
        <v>0.35960770833393801</v>
      </c>
      <c r="Z10" s="17"/>
      <c r="AA10" s="17">
        <v>0.44712651770969403</v>
      </c>
      <c r="AB10" s="17">
        <v>0.466500542496397</v>
      </c>
      <c r="AC10" s="17">
        <v>0.36324879184785902</v>
      </c>
      <c r="AD10" s="17">
        <v>0.28980561707868202</v>
      </c>
      <c r="AE10" s="17"/>
      <c r="AF10" s="17">
        <v>0.40226610125249701</v>
      </c>
      <c r="AG10" s="17">
        <v>0.41066033026662901</v>
      </c>
      <c r="AH10" s="17">
        <v>0.39595368112338802</v>
      </c>
      <c r="AI10" s="17">
        <v>0.37921850792969902</v>
      </c>
      <c r="AJ10" s="17">
        <v>0.36960773617220299</v>
      </c>
      <c r="AK10" s="17">
        <v>0.36524525119224999</v>
      </c>
      <c r="AL10" s="17"/>
      <c r="AM10" s="17">
        <v>0.39103633595071202</v>
      </c>
      <c r="AN10" s="17">
        <v>0.419712763980579</v>
      </c>
      <c r="AO10" s="17">
        <v>0.39819398117889399</v>
      </c>
      <c r="AP10" s="17">
        <v>0.27296926494595602</v>
      </c>
      <c r="AQ10" s="17">
        <v>0.31975995246709799</v>
      </c>
      <c r="AR10" s="17"/>
      <c r="AS10" s="17">
        <v>0.39247943899581</v>
      </c>
      <c r="AT10" s="17">
        <v>0.42866388851638498</v>
      </c>
      <c r="AU10" s="17">
        <v>0.405070620020067</v>
      </c>
      <c r="AV10" s="17"/>
      <c r="AW10" s="17">
        <v>0.29786837863263999</v>
      </c>
      <c r="AX10" s="17">
        <v>0.41925370845476001</v>
      </c>
      <c r="AY10" s="17">
        <v>0.46880099831761401</v>
      </c>
      <c r="AZ10" s="17">
        <v>0.47291648273317299</v>
      </c>
      <c r="BA10" s="17">
        <v>0.252613068469697</v>
      </c>
      <c r="BB10" s="17"/>
      <c r="BC10" s="17">
        <v>0.35088176880466598</v>
      </c>
      <c r="BD10" s="17">
        <v>0.46355974609644701</v>
      </c>
      <c r="BE10" s="17" t="s">
        <v>101</v>
      </c>
      <c r="BF10" s="17">
        <v>0.24767605542600099</v>
      </c>
      <c r="BG10" s="17">
        <v>0.38991682055899501</v>
      </c>
      <c r="BH10" s="17">
        <v>0.46698736551608</v>
      </c>
      <c r="BI10" s="17">
        <v>0.468455060931595</v>
      </c>
      <c r="BJ10" s="17"/>
      <c r="BK10" s="17">
        <v>0.320187455983862</v>
      </c>
      <c r="BL10" s="17">
        <v>0.28578671774704101</v>
      </c>
      <c r="BM10" s="17">
        <v>0.40528355731574001</v>
      </c>
      <c r="BN10" s="17">
        <v>0.41646497990453502</v>
      </c>
      <c r="BO10" s="17">
        <v>0.42914359523054102</v>
      </c>
      <c r="BP10" s="17">
        <v>0.46210147899871301</v>
      </c>
      <c r="BQ10" s="17">
        <v>0.49432638262769502</v>
      </c>
      <c r="BR10" s="17">
        <v>0.38636718090990402</v>
      </c>
      <c r="BS10" s="17"/>
      <c r="BT10" s="17">
        <v>0.43235217422980299</v>
      </c>
      <c r="BU10" s="17">
        <v>0.36743768236837299</v>
      </c>
      <c r="BV10" s="17">
        <v>0.38257118686203501</v>
      </c>
      <c r="BW10" s="17"/>
      <c r="BX10" s="17">
        <v>0.38293428284428199</v>
      </c>
      <c r="BY10" s="17">
        <v>0.448784987521331</v>
      </c>
      <c r="BZ10" s="17"/>
      <c r="CA10" s="17">
        <v>0.236354443235339</v>
      </c>
      <c r="CB10" s="17">
        <v>0.50359271324145405</v>
      </c>
      <c r="CC10" s="17">
        <v>0.48277182281171799</v>
      </c>
      <c r="CD10" s="17">
        <v>0.40451335119833298</v>
      </c>
      <c r="CE10" s="17">
        <v>0.33870453821291602</v>
      </c>
    </row>
    <row r="11" spans="2:83" ht="29" x14ac:dyDescent="0.35">
      <c r="B11" s="18" t="s">
        <v>108</v>
      </c>
      <c r="C11" s="17">
        <v>0.244543006727934</v>
      </c>
      <c r="D11" s="17">
        <v>0.22494366993392401</v>
      </c>
      <c r="E11" s="17">
        <v>0.263531020590901</v>
      </c>
      <c r="F11" s="17"/>
      <c r="G11" s="17">
        <v>0.15539709892044801</v>
      </c>
      <c r="H11" s="17">
        <v>0.17439559152202999</v>
      </c>
      <c r="I11" s="17">
        <v>0.21527966404527801</v>
      </c>
      <c r="J11" s="17">
        <v>0.27595305821706601</v>
      </c>
      <c r="K11" s="17">
        <v>0.30070912324185201</v>
      </c>
      <c r="L11" s="17">
        <v>0.322072372820495</v>
      </c>
      <c r="M11" s="17"/>
      <c r="N11" s="17">
        <v>0.17382683975105101</v>
      </c>
      <c r="O11" s="17">
        <v>0.22110159892893799</v>
      </c>
      <c r="P11" s="17">
        <v>0.22333732619672</v>
      </c>
      <c r="Q11" s="17">
        <v>0.29110314173657398</v>
      </c>
      <c r="R11" s="17">
        <v>0.23725709127598801</v>
      </c>
      <c r="S11" s="17">
        <v>0.22805952605892199</v>
      </c>
      <c r="T11" s="17">
        <v>0.289303947348791</v>
      </c>
      <c r="U11" s="17">
        <v>0.24947068140800599</v>
      </c>
      <c r="V11" s="17">
        <v>0.282851513206272</v>
      </c>
      <c r="W11" s="17">
        <v>0.29892867164509301</v>
      </c>
      <c r="X11" s="17">
        <v>0.25739417555972199</v>
      </c>
      <c r="Y11" s="17">
        <v>0.20903790945040199</v>
      </c>
      <c r="Z11" s="17"/>
      <c r="AA11" s="17">
        <v>0.22537620101165601</v>
      </c>
      <c r="AB11" s="17">
        <v>0.23857598513768599</v>
      </c>
      <c r="AC11" s="17">
        <v>0.24295766440327399</v>
      </c>
      <c r="AD11" s="17">
        <v>0.27478620852622998</v>
      </c>
      <c r="AE11" s="17"/>
      <c r="AF11" s="17">
        <v>0.18203094754725299</v>
      </c>
      <c r="AG11" s="17">
        <v>0.24361251206689799</v>
      </c>
      <c r="AH11" s="17">
        <v>0.22670014439657099</v>
      </c>
      <c r="AI11" s="17">
        <v>0.29796670217552301</v>
      </c>
      <c r="AJ11" s="17">
        <v>0.26916191064945499</v>
      </c>
      <c r="AK11" s="17">
        <v>0.332069139116418</v>
      </c>
      <c r="AL11" s="17"/>
      <c r="AM11" s="17">
        <v>0.23427915986167</v>
      </c>
      <c r="AN11" s="17">
        <v>0.22815974471410799</v>
      </c>
      <c r="AO11" s="17">
        <v>0.23192383687896501</v>
      </c>
      <c r="AP11" s="17">
        <v>0.47293102603583798</v>
      </c>
      <c r="AQ11" s="17">
        <v>0.31922426167746798</v>
      </c>
      <c r="AR11" s="17"/>
      <c r="AS11" s="17">
        <v>0.25060000818993799</v>
      </c>
      <c r="AT11" s="17">
        <v>0.20984204740500201</v>
      </c>
      <c r="AU11" s="17">
        <v>0.203309499315485</v>
      </c>
      <c r="AV11" s="17"/>
      <c r="AW11" s="17">
        <v>0.284811571489475</v>
      </c>
      <c r="AX11" s="17">
        <v>0.250636297181412</v>
      </c>
      <c r="AY11" s="17">
        <v>0.24530683794357599</v>
      </c>
      <c r="AZ11" s="17">
        <v>0.15935503401083101</v>
      </c>
      <c r="BA11" s="17">
        <v>0.14974673326448401</v>
      </c>
      <c r="BB11" s="17"/>
      <c r="BC11" s="17">
        <v>0.27000747279847498</v>
      </c>
      <c r="BD11" s="17">
        <v>0.21217842339190801</v>
      </c>
      <c r="BE11" s="17" t="s">
        <v>101</v>
      </c>
      <c r="BF11" s="17">
        <v>0.29691842603263402</v>
      </c>
      <c r="BG11" s="17">
        <v>0.15608809209809099</v>
      </c>
      <c r="BH11" s="17">
        <v>0.25251268148380601</v>
      </c>
      <c r="BI11" s="17">
        <v>0.18344880977147901</v>
      </c>
      <c r="BJ11" s="17"/>
      <c r="BK11" s="17">
        <v>0.242099981626377</v>
      </c>
      <c r="BL11" s="17">
        <v>0.28611501874010098</v>
      </c>
      <c r="BM11" s="17">
        <v>0.24695870887933999</v>
      </c>
      <c r="BN11" s="17">
        <v>0.276035630897839</v>
      </c>
      <c r="BO11" s="17">
        <v>0.24636085413030301</v>
      </c>
      <c r="BP11" s="17">
        <v>0.22157279021586901</v>
      </c>
      <c r="BQ11" s="17">
        <v>0.18103017237838201</v>
      </c>
      <c r="BR11" s="17">
        <v>9.6947658665554604E-2</v>
      </c>
      <c r="BS11" s="17"/>
      <c r="BT11" s="17">
        <v>0.16643431609509801</v>
      </c>
      <c r="BU11" s="17">
        <v>0.296788680861721</v>
      </c>
      <c r="BV11" s="17">
        <v>0.26802311818243502</v>
      </c>
      <c r="BW11" s="17"/>
      <c r="BX11" s="17">
        <v>0.196662509356096</v>
      </c>
      <c r="BY11" s="17">
        <v>0.22070035147710301</v>
      </c>
      <c r="BZ11" s="17"/>
      <c r="CA11" s="17">
        <v>6.9772061663522802E-2</v>
      </c>
      <c r="CB11" s="17">
        <v>0.17758861502491899</v>
      </c>
      <c r="CC11" s="17">
        <v>0.20682340837103699</v>
      </c>
      <c r="CD11" s="17">
        <v>0.18491468890153701</v>
      </c>
      <c r="CE11" s="17">
        <v>0.283817091470705</v>
      </c>
    </row>
    <row r="12" spans="2:83" x14ac:dyDescent="0.35">
      <c r="B12" s="18" t="s">
        <v>109</v>
      </c>
      <c r="C12" s="19">
        <v>0.19041402814220701</v>
      </c>
      <c r="D12" s="19">
        <v>0.20908488845692</v>
      </c>
      <c r="E12" s="19">
        <v>0.17285547167526799</v>
      </c>
      <c r="F12" s="19"/>
      <c r="G12" s="19">
        <v>8.8686507750653606E-2</v>
      </c>
      <c r="H12" s="19">
        <v>0.115561793994832</v>
      </c>
      <c r="I12" s="19">
        <v>0.15586032744890799</v>
      </c>
      <c r="J12" s="19">
        <v>0.21658976997034701</v>
      </c>
      <c r="K12" s="19">
        <v>0.25027379270570999</v>
      </c>
      <c r="L12" s="19">
        <v>0.28623000758473599</v>
      </c>
      <c r="M12" s="19"/>
      <c r="N12" s="19">
        <v>0.103384882377919</v>
      </c>
      <c r="O12" s="19">
        <v>0.195615822272874</v>
      </c>
      <c r="P12" s="19">
        <v>0.246658587798055</v>
      </c>
      <c r="Q12" s="19">
        <v>0.20497284301160501</v>
      </c>
      <c r="R12" s="19">
        <v>0.24827700857617099</v>
      </c>
      <c r="S12" s="19">
        <v>0.16967427129902901</v>
      </c>
      <c r="T12" s="19">
        <v>0.18153650350157</v>
      </c>
      <c r="U12" s="19">
        <v>0.22330409157612599</v>
      </c>
      <c r="V12" s="19">
        <v>0.185725289226779</v>
      </c>
      <c r="W12" s="19">
        <v>0.18732306690533701</v>
      </c>
      <c r="X12" s="19">
        <v>0.250253466305838</v>
      </c>
      <c r="Y12" s="19">
        <v>0.214297664971074</v>
      </c>
      <c r="Z12" s="19"/>
      <c r="AA12" s="19">
        <v>9.5476221467572994E-2</v>
      </c>
      <c r="AB12" s="19">
        <v>0.14058610578632999</v>
      </c>
      <c r="AC12" s="19">
        <v>0.23212006510973501</v>
      </c>
      <c r="AD12" s="19">
        <v>0.30346688408023698</v>
      </c>
      <c r="AE12" s="19"/>
      <c r="AF12" s="19">
        <v>0.1112453937622</v>
      </c>
      <c r="AG12" s="19">
        <v>0.203562186957013</v>
      </c>
      <c r="AH12" s="19">
        <v>0.184437761470922</v>
      </c>
      <c r="AI12" s="19">
        <v>0.22652495877029699</v>
      </c>
      <c r="AJ12" s="19">
        <v>0.25977270756863802</v>
      </c>
      <c r="AK12" s="19">
        <v>0.15992914236702099</v>
      </c>
      <c r="AL12" s="19"/>
      <c r="AM12" s="19">
        <v>0.22173422878046301</v>
      </c>
      <c r="AN12" s="19">
        <v>0.130403078276635</v>
      </c>
      <c r="AO12" s="19">
        <v>0.155101638021545</v>
      </c>
      <c r="AP12" s="19">
        <v>0.207212696175092</v>
      </c>
      <c r="AQ12" s="19">
        <v>0.266215193875247</v>
      </c>
      <c r="AR12" s="19"/>
      <c r="AS12" s="19">
        <v>0.20108871854237401</v>
      </c>
      <c r="AT12" s="19">
        <v>0.13975264747792299</v>
      </c>
      <c r="AU12" s="19">
        <v>0.16251832269712399</v>
      </c>
      <c r="AV12" s="19"/>
      <c r="AW12" s="19">
        <v>0.32690278601886102</v>
      </c>
      <c r="AX12" s="19">
        <v>0.18152629134968501</v>
      </c>
      <c r="AY12" s="19">
        <v>7.7434305187112307E-2</v>
      </c>
      <c r="AZ12" s="19">
        <v>4.71583198722762E-2</v>
      </c>
      <c r="BA12" s="19">
        <v>0.15939519325583401</v>
      </c>
      <c r="BB12" s="19"/>
      <c r="BC12" s="19">
        <v>0.20393843290094699</v>
      </c>
      <c r="BD12" s="19">
        <v>0.13255161506316501</v>
      </c>
      <c r="BE12" s="19" t="s">
        <v>101</v>
      </c>
      <c r="BF12" s="19">
        <v>0.24300946772895099</v>
      </c>
      <c r="BG12" s="19">
        <v>0.29924716263089601</v>
      </c>
      <c r="BH12" s="19">
        <v>0.15406326955081801</v>
      </c>
      <c r="BI12" s="19">
        <v>0.18366001401839899</v>
      </c>
      <c r="BJ12" s="19"/>
      <c r="BK12" s="19">
        <v>0.24733678211135601</v>
      </c>
      <c r="BL12" s="19">
        <v>0.30335509479587902</v>
      </c>
      <c r="BM12" s="19">
        <v>0.217184727680099</v>
      </c>
      <c r="BN12" s="19">
        <v>0.14227605900652901</v>
      </c>
      <c r="BO12" s="19">
        <v>0.16778040018229701</v>
      </c>
      <c r="BP12" s="19">
        <v>0.114765083391416</v>
      </c>
      <c r="BQ12" s="19">
        <v>7.38247532223123E-2</v>
      </c>
      <c r="BR12" s="19">
        <v>6.13324742500354E-2</v>
      </c>
      <c r="BS12" s="19"/>
      <c r="BT12" s="19">
        <v>0.140754361959295</v>
      </c>
      <c r="BU12" s="19">
        <v>0.25821543951871601</v>
      </c>
      <c r="BV12" s="19">
        <v>0.185349891576682</v>
      </c>
      <c r="BW12" s="19"/>
      <c r="BX12" s="19">
        <v>0.14194181489597099</v>
      </c>
      <c r="BY12" s="19">
        <v>0.16764135852356199</v>
      </c>
      <c r="BZ12" s="19"/>
      <c r="CA12" s="19">
        <v>5.9356846847495599E-2</v>
      </c>
      <c r="CB12" s="19">
        <v>7.4502350120076097E-2</v>
      </c>
      <c r="CC12" s="19">
        <v>0.14028107640475501</v>
      </c>
      <c r="CD12" s="19">
        <v>0.16846623635932001</v>
      </c>
      <c r="CE12" s="19">
        <v>0.24980624515090299</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E16"/>
  <sheetViews>
    <sheetView showGridLines="0" workbookViewId="0">
      <pane xSplit="2" topLeftCell="C1" activePane="topRight" state="frozen"/>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1245</v>
      </c>
      <c r="D7" s="10">
        <v>651</v>
      </c>
      <c r="E7" s="10">
        <v>589</v>
      </c>
      <c r="F7" s="10"/>
      <c r="G7" s="10">
        <v>196</v>
      </c>
      <c r="H7" s="10">
        <v>294</v>
      </c>
      <c r="I7" s="10">
        <v>259</v>
      </c>
      <c r="J7" s="10">
        <v>269</v>
      </c>
      <c r="K7" s="10">
        <v>170</v>
      </c>
      <c r="L7" s="10">
        <v>57</v>
      </c>
      <c r="M7" s="10"/>
      <c r="N7" s="10">
        <v>234</v>
      </c>
      <c r="O7" s="10">
        <v>168</v>
      </c>
      <c r="P7" s="10">
        <v>82</v>
      </c>
      <c r="Q7" s="10">
        <v>109</v>
      </c>
      <c r="R7" s="10">
        <v>76</v>
      </c>
      <c r="S7" s="10">
        <v>101</v>
      </c>
      <c r="T7" s="10">
        <v>91</v>
      </c>
      <c r="U7" s="10">
        <v>50</v>
      </c>
      <c r="V7" s="10">
        <v>127</v>
      </c>
      <c r="W7" s="10">
        <v>106</v>
      </c>
      <c r="X7" s="10">
        <v>61</v>
      </c>
      <c r="Y7" s="10">
        <v>40</v>
      </c>
      <c r="Z7" s="10"/>
      <c r="AA7" s="10">
        <v>382</v>
      </c>
      <c r="AB7" s="10">
        <v>383</v>
      </c>
      <c r="AC7" s="10">
        <v>228</v>
      </c>
      <c r="AD7" s="10">
        <v>252</v>
      </c>
      <c r="AE7" s="10"/>
      <c r="AF7" s="10">
        <v>365</v>
      </c>
      <c r="AG7" s="10">
        <v>348</v>
      </c>
      <c r="AH7" s="10">
        <v>158</v>
      </c>
      <c r="AI7" s="10">
        <v>203</v>
      </c>
      <c r="AJ7" s="10">
        <v>128</v>
      </c>
      <c r="AK7" s="10">
        <v>42</v>
      </c>
      <c r="AL7" s="10"/>
      <c r="AM7" s="10">
        <v>414</v>
      </c>
      <c r="AN7" s="10">
        <v>394</v>
      </c>
      <c r="AO7" s="10">
        <v>125</v>
      </c>
      <c r="AP7" s="10">
        <v>11</v>
      </c>
      <c r="AQ7" s="10">
        <v>124</v>
      </c>
      <c r="AR7" s="10"/>
      <c r="AS7" s="10">
        <v>277</v>
      </c>
      <c r="AT7" s="10">
        <v>423</v>
      </c>
      <c r="AU7" s="10">
        <v>107</v>
      </c>
      <c r="AV7" s="10"/>
      <c r="AW7" s="10">
        <v>262</v>
      </c>
      <c r="AX7" s="10">
        <v>371</v>
      </c>
      <c r="AY7" s="10">
        <v>337</v>
      </c>
      <c r="AZ7" s="10">
        <v>225</v>
      </c>
      <c r="BA7" s="10">
        <v>35</v>
      </c>
      <c r="BB7" s="10"/>
      <c r="BC7" s="10">
        <v>413</v>
      </c>
      <c r="BD7" s="10">
        <v>401</v>
      </c>
      <c r="BE7" s="10" t="s">
        <v>100</v>
      </c>
      <c r="BF7" s="10">
        <v>90</v>
      </c>
      <c r="BG7" s="10">
        <v>88</v>
      </c>
      <c r="BH7" s="10">
        <v>216</v>
      </c>
      <c r="BI7" s="10">
        <v>26</v>
      </c>
      <c r="BJ7" s="10"/>
      <c r="BK7" s="10">
        <v>25</v>
      </c>
      <c r="BL7" s="10">
        <v>143</v>
      </c>
      <c r="BM7" s="10">
        <v>268</v>
      </c>
      <c r="BN7" s="10">
        <v>226</v>
      </c>
      <c r="BO7" s="10">
        <v>166</v>
      </c>
      <c r="BP7" s="10">
        <v>159</v>
      </c>
      <c r="BQ7" s="10">
        <v>95</v>
      </c>
      <c r="BR7" s="10">
        <v>115</v>
      </c>
      <c r="BS7" s="10"/>
      <c r="BT7" s="10">
        <v>523</v>
      </c>
      <c r="BU7" s="10">
        <v>175</v>
      </c>
      <c r="BV7" s="10">
        <v>544</v>
      </c>
      <c r="BW7" s="10"/>
      <c r="BX7" s="10">
        <v>465</v>
      </c>
      <c r="BY7" s="10">
        <v>767</v>
      </c>
      <c r="BZ7" s="10"/>
      <c r="CA7" s="10">
        <v>91</v>
      </c>
      <c r="CB7" s="10">
        <v>251</v>
      </c>
      <c r="CC7" s="10">
        <v>424</v>
      </c>
      <c r="CD7" s="10">
        <v>194</v>
      </c>
      <c r="CE7" s="10">
        <v>273</v>
      </c>
    </row>
    <row r="8" spans="2:83" ht="30" customHeight="1" x14ac:dyDescent="0.35">
      <c r="B8" s="11" t="s">
        <v>20</v>
      </c>
      <c r="C8" s="11">
        <v>1268</v>
      </c>
      <c r="D8" s="11">
        <v>644</v>
      </c>
      <c r="E8" s="11">
        <v>618</v>
      </c>
      <c r="F8" s="11"/>
      <c r="G8" s="11">
        <v>192</v>
      </c>
      <c r="H8" s="11">
        <v>293</v>
      </c>
      <c r="I8" s="11">
        <v>283</v>
      </c>
      <c r="J8" s="11">
        <v>274</v>
      </c>
      <c r="K8" s="11">
        <v>170</v>
      </c>
      <c r="L8" s="11">
        <v>56</v>
      </c>
      <c r="M8" s="11"/>
      <c r="N8" s="11">
        <v>225</v>
      </c>
      <c r="O8" s="11">
        <v>174</v>
      </c>
      <c r="P8" s="11">
        <v>82</v>
      </c>
      <c r="Q8" s="11">
        <v>115</v>
      </c>
      <c r="R8" s="11">
        <v>85</v>
      </c>
      <c r="S8" s="11">
        <v>118</v>
      </c>
      <c r="T8" s="11">
        <v>94</v>
      </c>
      <c r="U8" s="11">
        <v>45</v>
      </c>
      <c r="V8" s="11">
        <v>129</v>
      </c>
      <c r="W8" s="11">
        <v>99</v>
      </c>
      <c r="X8" s="11">
        <v>60</v>
      </c>
      <c r="Y8" s="11">
        <v>41</v>
      </c>
      <c r="Z8" s="11"/>
      <c r="AA8" s="11">
        <v>368</v>
      </c>
      <c r="AB8" s="11">
        <v>364</v>
      </c>
      <c r="AC8" s="11">
        <v>291</v>
      </c>
      <c r="AD8" s="11">
        <v>244</v>
      </c>
      <c r="AE8" s="11"/>
      <c r="AF8" s="11">
        <v>357</v>
      </c>
      <c r="AG8" s="11">
        <v>355</v>
      </c>
      <c r="AH8" s="11">
        <v>168</v>
      </c>
      <c r="AI8" s="11">
        <v>210</v>
      </c>
      <c r="AJ8" s="11">
        <v>133</v>
      </c>
      <c r="AK8" s="11">
        <v>45</v>
      </c>
      <c r="AL8" s="11"/>
      <c r="AM8" s="11">
        <v>428</v>
      </c>
      <c r="AN8" s="11">
        <v>396</v>
      </c>
      <c r="AO8" s="11">
        <v>126</v>
      </c>
      <c r="AP8" s="11">
        <v>11</v>
      </c>
      <c r="AQ8" s="11">
        <v>127</v>
      </c>
      <c r="AR8" s="11"/>
      <c r="AS8" s="11">
        <v>282</v>
      </c>
      <c r="AT8" s="11">
        <v>426</v>
      </c>
      <c r="AU8" s="11">
        <v>109</v>
      </c>
      <c r="AV8" s="11"/>
      <c r="AW8" s="11">
        <v>274</v>
      </c>
      <c r="AX8" s="11">
        <v>388</v>
      </c>
      <c r="AY8" s="11">
        <v>343</v>
      </c>
      <c r="AZ8" s="11">
        <v>218</v>
      </c>
      <c r="BA8" s="11">
        <v>30</v>
      </c>
      <c r="BB8" s="11"/>
      <c r="BC8" s="11">
        <v>408</v>
      </c>
      <c r="BD8" s="11">
        <v>411</v>
      </c>
      <c r="BE8" s="11" t="s">
        <v>100</v>
      </c>
      <c r="BF8" s="11">
        <v>98</v>
      </c>
      <c r="BG8" s="11">
        <v>91</v>
      </c>
      <c r="BH8" s="11">
        <v>222</v>
      </c>
      <c r="BI8" s="11">
        <v>26</v>
      </c>
      <c r="BJ8" s="11"/>
      <c r="BK8" s="11">
        <v>25</v>
      </c>
      <c r="BL8" s="11">
        <v>148</v>
      </c>
      <c r="BM8" s="11">
        <v>273</v>
      </c>
      <c r="BN8" s="11">
        <v>239</v>
      </c>
      <c r="BO8" s="11">
        <v>178</v>
      </c>
      <c r="BP8" s="11">
        <v>160</v>
      </c>
      <c r="BQ8" s="11">
        <v>92</v>
      </c>
      <c r="BR8" s="11">
        <v>102</v>
      </c>
      <c r="BS8" s="11"/>
      <c r="BT8" s="11">
        <v>534</v>
      </c>
      <c r="BU8" s="11">
        <v>178</v>
      </c>
      <c r="BV8" s="11">
        <v>552</v>
      </c>
      <c r="BW8" s="11"/>
      <c r="BX8" s="11">
        <v>469</v>
      </c>
      <c r="BY8" s="11">
        <v>785</v>
      </c>
      <c r="BZ8" s="11"/>
      <c r="CA8" s="11">
        <v>62</v>
      </c>
      <c r="CB8" s="11">
        <v>267</v>
      </c>
      <c r="CC8" s="11">
        <v>417</v>
      </c>
      <c r="CD8" s="11">
        <v>238</v>
      </c>
      <c r="CE8" s="11">
        <v>272</v>
      </c>
    </row>
    <row r="9" spans="2:83" ht="58" x14ac:dyDescent="0.35">
      <c r="B9" s="18" t="s">
        <v>111</v>
      </c>
      <c r="C9" s="17">
        <v>0.62483588876549101</v>
      </c>
      <c r="D9" s="17">
        <v>0.60625486783726401</v>
      </c>
      <c r="E9" s="17">
        <v>0.64445226437142999</v>
      </c>
      <c r="F9" s="17"/>
      <c r="G9" s="17">
        <v>0.50858393514890798</v>
      </c>
      <c r="H9" s="17">
        <v>0.57440367936943204</v>
      </c>
      <c r="I9" s="17">
        <v>0.57950901835093505</v>
      </c>
      <c r="J9" s="17">
        <v>0.65682077471859901</v>
      </c>
      <c r="K9" s="17">
        <v>0.80508519744082696</v>
      </c>
      <c r="L9" s="17">
        <v>0.81064825800986295</v>
      </c>
      <c r="M9" s="17"/>
      <c r="N9" s="17">
        <v>0.54750630262552902</v>
      </c>
      <c r="O9" s="17">
        <v>0.64541194479334996</v>
      </c>
      <c r="P9" s="17">
        <v>0.60159676639340998</v>
      </c>
      <c r="Q9" s="17">
        <v>0.63004220669098299</v>
      </c>
      <c r="R9" s="17">
        <v>0.59761088257566997</v>
      </c>
      <c r="S9" s="17">
        <v>0.622692699521328</v>
      </c>
      <c r="T9" s="17">
        <v>0.64801604446530903</v>
      </c>
      <c r="U9" s="17">
        <v>0.66791066093889595</v>
      </c>
      <c r="V9" s="17">
        <v>0.65441487150862998</v>
      </c>
      <c r="W9" s="17">
        <v>0.66563314423783604</v>
      </c>
      <c r="X9" s="17">
        <v>0.62925564160235403</v>
      </c>
      <c r="Y9" s="17">
        <v>0.75579805604646699</v>
      </c>
      <c r="Z9" s="17"/>
      <c r="AA9" s="17">
        <v>0.672030708352228</v>
      </c>
      <c r="AB9" s="17">
        <v>0.58828520908906201</v>
      </c>
      <c r="AC9" s="17">
        <v>0.67664666582884403</v>
      </c>
      <c r="AD9" s="17">
        <v>0.54635963033064305</v>
      </c>
      <c r="AE9" s="17"/>
      <c r="AF9" s="17">
        <v>0.54675963964624097</v>
      </c>
      <c r="AG9" s="17">
        <v>0.67832159170161099</v>
      </c>
      <c r="AH9" s="17">
        <v>0.604723391124936</v>
      </c>
      <c r="AI9" s="17">
        <v>0.60441227406496301</v>
      </c>
      <c r="AJ9" s="17">
        <v>0.76596018317467696</v>
      </c>
      <c r="AK9" s="17">
        <v>0.56690339977404003</v>
      </c>
      <c r="AL9" s="17"/>
      <c r="AM9" s="17">
        <v>0.62684833837058196</v>
      </c>
      <c r="AN9" s="17">
        <v>0.59065242450160604</v>
      </c>
      <c r="AO9" s="17">
        <v>0.71805604419981905</v>
      </c>
      <c r="AP9" s="17">
        <v>0.89053370202371696</v>
      </c>
      <c r="AQ9" s="17">
        <v>0.57344095085581603</v>
      </c>
      <c r="AR9" s="17"/>
      <c r="AS9" s="17">
        <v>0.65038612866757906</v>
      </c>
      <c r="AT9" s="17">
        <v>0.61736543542373101</v>
      </c>
      <c r="AU9" s="17">
        <v>0.62909585087596798</v>
      </c>
      <c r="AV9" s="17"/>
      <c r="AW9" s="17">
        <v>0.61442951889351904</v>
      </c>
      <c r="AX9" s="17">
        <v>0.62572892615263298</v>
      </c>
      <c r="AY9" s="17">
        <v>0.61266603944572195</v>
      </c>
      <c r="AZ9" s="17">
        <v>0.60110522542080902</v>
      </c>
      <c r="BA9" s="17">
        <v>0.89174919655650497</v>
      </c>
      <c r="BB9" s="17"/>
      <c r="BC9" s="17">
        <v>0.69395047861477799</v>
      </c>
      <c r="BD9" s="17">
        <v>0.68382659137905899</v>
      </c>
      <c r="BE9" s="17" t="s">
        <v>101</v>
      </c>
      <c r="BF9" s="17">
        <v>0.58289565430217405</v>
      </c>
      <c r="BG9" s="17">
        <v>0.52795061581901004</v>
      </c>
      <c r="BH9" s="17">
        <v>0.46219977700829001</v>
      </c>
      <c r="BI9" s="17">
        <v>0.60427362370476601</v>
      </c>
      <c r="BJ9" s="17"/>
      <c r="BK9" s="17">
        <v>0.40954224850163901</v>
      </c>
      <c r="BL9" s="17">
        <v>0.52628029258280296</v>
      </c>
      <c r="BM9" s="17">
        <v>0.57753260474220203</v>
      </c>
      <c r="BN9" s="17">
        <v>0.64089564951846301</v>
      </c>
      <c r="BO9" s="17">
        <v>0.68496102375283197</v>
      </c>
      <c r="BP9" s="17">
        <v>0.74033404417308801</v>
      </c>
      <c r="BQ9" s="17">
        <v>0.66811469678472601</v>
      </c>
      <c r="BR9" s="17">
        <v>0.61185817548488897</v>
      </c>
      <c r="BS9" s="17"/>
      <c r="BT9" s="17">
        <v>0.63605189836894105</v>
      </c>
      <c r="BU9" s="17">
        <v>0.80618670166197803</v>
      </c>
      <c r="BV9" s="17">
        <v>0.55533231956490803</v>
      </c>
      <c r="BW9" s="17"/>
      <c r="BX9" s="17">
        <v>0.54701141211835502</v>
      </c>
      <c r="BY9" s="17">
        <v>0.68072389991297</v>
      </c>
      <c r="BZ9" s="17"/>
      <c r="CA9" s="17">
        <v>0.64292815832266104</v>
      </c>
      <c r="CB9" s="17">
        <v>0.71185851096820396</v>
      </c>
      <c r="CC9" s="17">
        <v>0.60823843996697802</v>
      </c>
      <c r="CD9" s="17">
        <v>0.64218732798719802</v>
      </c>
      <c r="CE9" s="17">
        <v>0.54850438908285404</v>
      </c>
    </row>
    <row r="10" spans="2:83" ht="58" x14ac:dyDescent="0.35">
      <c r="B10" s="18" t="s">
        <v>112</v>
      </c>
      <c r="C10" s="17">
        <v>0.24483842415825099</v>
      </c>
      <c r="D10" s="17">
        <v>0.25847724811630202</v>
      </c>
      <c r="E10" s="17">
        <v>0.23104313685549299</v>
      </c>
      <c r="F10" s="17"/>
      <c r="G10" s="17">
        <v>0.39899210287140802</v>
      </c>
      <c r="H10" s="17">
        <v>0.31099062363825197</v>
      </c>
      <c r="I10" s="17">
        <v>0.25775096531973701</v>
      </c>
      <c r="J10" s="17">
        <v>0.19266877818848199</v>
      </c>
      <c r="K10" s="17">
        <v>6.4443839985333803E-2</v>
      </c>
      <c r="L10" s="17">
        <v>0.109158926161761</v>
      </c>
      <c r="M10" s="17"/>
      <c r="N10" s="17">
        <v>0.38885038075043099</v>
      </c>
      <c r="O10" s="17">
        <v>0.20187383913363499</v>
      </c>
      <c r="P10" s="17">
        <v>0.26017337527701301</v>
      </c>
      <c r="Q10" s="17">
        <v>0.24783963182619401</v>
      </c>
      <c r="R10" s="17">
        <v>0.21984307094951899</v>
      </c>
      <c r="S10" s="17">
        <v>0.25150792052618998</v>
      </c>
      <c r="T10" s="17">
        <v>0.192010898860177</v>
      </c>
      <c r="U10" s="17">
        <v>0.223902768603705</v>
      </c>
      <c r="V10" s="17">
        <v>0.24539496483657999</v>
      </c>
      <c r="W10" s="17">
        <v>0.16146270195927101</v>
      </c>
      <c r="X10" s="17">
        <v>0.130915853797721</v>
      </c>
      <c r="Y10" s="17">
        <v>0.14367237234595401</v>
      </c>
      <c r="Z10" s="17"/>
      <c r="AA10" s="17">
        <v>0.23887870442891301</v>
      </c>
      <c r="AB10" s="17">
        <v>0.25777342438811501</v>
      </c>
      <c r="AC10" s="17">
        <v>0.205532476512231</v>
      </c>
      <c r="AD10" s="17">
        <v>0.28140409477436601</v>
      </c>
      <c r="AE10" s="17"/>
      <c r="AF10" s="17">
        <v>0.34546637833007499</v>
      </c>
      <c r="AG10" s="17">
        <v>0.19843860910157701</v>
      </c>
      <c r="AH10" s="17">
        <v>0.27893533586605901</v>
      </c>
      <c r="AI10" s="17">
        <v>0.22139225101857099</v>
      </c>
      <c r="AJ10" s="17">
        <v>9.0881474389276906E-2</v>
      </c>
      <c r="AK10" s="17">
        <v>0.25521240103826198</v>
      </c>
      <c r="AL10" s="17"/>
      <c r="AM10" s="17">
        <v>0.24847055655156</v>
      </c>
      <c r="AN10" s="17">
        <v>0.29098266495790798</v>
      </c>
      <c r="AO10" s="17">
        <v>0.18342199395918499</v>
      </c>
      <c r="AP10" s="17">
        <v>0.109466297976283</v>
      </c>
      <c r="AQ10" s="17">
        <v>0.194003227434425</v>
      </c>
      <c r="AR10" s="17"/>
      <c r="AS10" s="17">
        <v>0.25864468436786803</v>
      </c>
      <c r="AT10" s="17">
        <v>0.272669572412162</v>
      </c>
      <c r="AU10" s="17">
        <v>0.27862011924115199</v>
      </c>
      <c r="AV10" s="17"/>
      <c r="AW10" s="17">
        <v>0.20199842640139301</v>
      </c>
      <c r="AX10" s="17">
        <v>0.24083605372835801</v>
      </c>
      <c r="AY10" s="17">
        <v>0.26502581904448402</v>
      </c>
      <c r="AZ10" s="17">
        <v>0.30539373685013499</v>
      </c>
      <c r="BA10" s="17">
        <v>7.7274736735159805E-2</v>
      </c>
      <c r="BB10" s="17"/>
      <c r="BC10" s="17">
        <v>0.19862773855625299</v>
      </c>
      <c r="BD10" s="17">
        <v>0.19127776700740901</v>
      </c>
      <c r="BE10" s="17" t="s">
        <v>101</v>
      </c>
      <c r="BF10" s="17">
        <v>0.28851082250662002</v>
      </c>
      <c r="BG10" s="17">
        <v>0.29194649168704301</v>
      </c>
      <c r="BH10" s="17">
        <v>0.38174385446179898</v>
      </c>
      <c r="BI10" s="17">
        <v>0.230862754976673</v>
      </c>
      <c r="BJ10" s="17"/>
      <c r="BK10" s="17">
        <v>0.47808927865738199</v>
      </c>
      <c r="BL10" s="17">
        <v>0.243954442571445</v>
      </c>
      <c r="BM10" s="17">
        <v>0.27611438253971199</v>
      </c>
      <c r="BN10" s="17">
        <v>0.233555566598043</v>
      </c>
      <c r="BO10" s="17">
        <v>0.19889731468032601</v>
      </c>
      <c r="BP10" s="17">
        <v>0.21115293009629499</v>
      </c>
      <c r="BQ10" s="17">
        <v>0.270833410134519</v>
      </c>
      <c r="BR10" s="17">
        <v>0.26058822216364502</v>
      </c>
      <c r="BS10" s="17"/>
      <c r="BT10" s="17">
        <v>0.25924025402720702</v>
      </c>
      <c r="BU10" s="17">
        <v>6.8903427374353995E-2</v>
      </c>
      <c r="BV10" s="17">
        <v>0.28703215134143301</v>
      </c>
      <c r="BW10" s="17"/>
      <c r="BX10" s="17">
        <v>0.35080947330377599</v>
      </c>
      <c r="BY10" s="17">
        <v>0.17854439448590601</v>
      </c>
      <c r="BZ10" s="17"/>
      <c r="CA10" s="17">
        <v>0.327806009930385</v>
      </c>
      <c r="CB10" s="17">
        <v>0.22470522079965899</v>
      </c>
      <c r="CC10" s="17">
        <v>0.23258231676447999</v>
      </c>
      <c r="CD10" s="17">
        <v>0.24179244831296701</v>
      </c>
      <c r="CE10" s="17">
        <v>0.26679707244520201</v>
      </c>
    </row>
    <row r="11" spans="2:83" x14ac:dyDescent="0.35">
      <c r="B11" s="18" t="s">
        <v>113</v>
      </c>
      <c r="C11" s="19">
        <v>0.130325687076258</v>
      </c>
      <c r="D11" s="19">
        <v>0.135267884046434</v>
      </c>
      <c r="E11" s="19">
        <v>0.124504598773077</v>
      </c>
      <c r="F11" s="19"/>
      <c r="G11" s="19">
        <v>9.2423961979684194E-2</v>
      </c>
      <c r="H11" s="19">
        <v>0.114605696992315</v>
      </c>
      <c r="I11" s="19">
        <v>0.162740016329328</v>
      </c>
      <c r="J11" s="19">
        <v>0.150510447092918</v>
      </c>
      <c r="K11" s="19">
        <v>0.130470962573839</v>
      </c>
      <c r="L11" s="19">
        <v>8.0192815828375896E-2</v>
      </c>
      <c r="M11" s="19"/>
      <c r="N11" s="19">
        <v>6.3643316624039895E-2</v>
      </c>
      <c r="O11" s="19">
        <v>0.152714216073015</v>
      </c>
      <c r="P11" s="19">
        <v>0.13822985832957799</v>
      </c>
      <c r="Q11" s="19">
        <v>0.12211816148282301</v>
      </c>
      <c r="R11" s="19">
        <v>0.18254604647481201</v>
      </c>
      <c r="S11" s="19">
        <v>0.125799379952483</v>
      </c>
      <c r="T11" s="19">
        <v>0.159973056674515</v>
      </c>
      <c r="U11" s="19">
        <v>0.108186570457399</v>
      </c>
      <c r="V11" s="19">
        <v>0.10019016365479</v>
      </c>
      <c r="W11" s="19">
        <v>0.17290415380289301</v>
      </c>
      <c r="X11" s="19">
        <v>0.239828504599924</v>
      </c>
      <c r="Y11" s="19">
        <v>0.100529571607579</v>
      </c>
      <c r="Z11" s="19"/>
      <c r="AA11" s="19">
        <v>8.9090587218858902E-2</v>
      </c>
      <c r="AB11" s="19">
        <v>0.153941366522823</v>
      </c>
      <c r="AC11" s="19">
        <v>0.117820857658925</v>
      </c>
      <c r="AD11" s="19">
        <v>0.17223627489499099</v>
      </c>
      <c r="AE11" s="19"/>
      <c r="AF11" s="19">
        <v>0.107773982023684</v>
      </c>
      <c r="AG11" s="19">
        <v>0.12323979919681199</v>
      </c>
      <c r="AH11" s="19">
        <v>0.116341273009005</v>
      </c>
      <c r="AI11" s="19">
        <v>0.174195474916466</v>
      </c>
      <c r="AJ11" s="19">
        <v>0.143158342436046</v>
      </c>
      <c r="AK11" s="19">
        <v>0.17788419918769799</v>
      </c>
      <c r="AL11" s="19"/>
      <c r="AM11" s="19">
        <v>0.124681105077859</v>
      </c>
      <c r="AN11" s="19">
        <v>0.11836491054048601</v>
      </c>
      <c r="AO11" s="19">
        <v>9.8521961840996097E-2</v>
      </c>
      <c r="AP11" s="19">
        <v>0</v>
      </c>
      <c r="AQ11" s="19">
        <v>0.232555821709759</v>
      </c>
      <c r="AR11" s="19"/>
      <c r="AS11" s="19">
        <v>9.0969186964553306E-2</v>
      </c>
      <c r="AT11" s="19">
        <v>0.109964992164107</v>
      </c>
      <c r="AU11" s="19">
        <v>9.2284029882880397E-2</v>
      </c>
      <c r="AV11" s="19"/>
      <c r="AW11" s="19">
        <v>0.183572054705088</v>
      </c>
      <c r="AX11" s="19">
        <v>0.13343502011900901</v>
      </c>
      <c r="AY11" s="19">
        <v>0.12230814150979299</v>
      </c>
      <c r="AZ11" s="19">
        <v>9.3501037729055894E-2</v>
      </c>
      <c r="BA11" s="19">
        <v>3.09760667083353E-2</v>
      </c>
      <c r="BB11" s="19"/>
      <c r="BC11" s="19">
        <v>0.107421782828969</v>
      </c>
      <c r="BD11" s="19">
        <v>0.124895641613532</v>
      </c>
      <c r="BE11" s="19" t="s">
        <v>101</v>
      </c>
      <c r="BF11" s="19">
        <v>0.12859352319120501</v>
      </c>
      <c r="BG11" s="19">
        <v>0.18010289249394701</v>
      </c>
      <c r="BH11" s="19">
        <v>0.15605636852991001</v>
      </c>
      <c r="BI11" s="19">
        <v>0.164863621318561</v>
      </c>
      <c r="BJ11" s="19"/>
      <c r="BK11" s="19">
        <v>0.11236847284097901</v>
      </c>
      <c r="BL11" s="19">
        <v>0.22976526484575199</v>
      </c>
      <c r="BM11" s="19">
        <v>0.14635301271808601</v>
      </c>
      <c r="BN11" s="19">
        <v>0.125548783883494</v>
      </c>
      <c r="BO11" s="19">
        <v>0.116141661566842</v>
      </c>
      <c r="BP11" s="19">
        <v>4.8513025730617401E-2</v>
      </c>
      <c r="BQ11" s="19">
        <v>6.1051893080754698E-2</v>
      </c>
      <c r="BR11" s="19">
        <v>0.12755360235146501</v>
      </c>
      <c r="BS11" s="19"/>
      <c r="BT11" s="19">
        <v>0.104707847603852</v>
      </c>
      <c r="BU11" s="19">
        <v>0.124909870963668</v>
      </c>
      <c r="BV11" s="19">
        <v>0.15763552909365899</v>
      </c>
      <c r="BW11" s="19"/>
      <c r="BX11" s="19">
        <v>0.102179114577869</v>
      </c>
      <c r="BY11" s="19">
        <v>0.140731705601123</v>
      </c>
      <c r="BZ11" s="19"/>
      <c r="CA11" s="19">
        <v>2.92658317469538E-2</v>
      </c>
      <c r="CB11" s="19">
        <v>6.3436268232137105E-2</v>
      </c>
      <c r="CC11" s="19">
        <v>0.15917924326854199</v>
      </c>
      <c r="CD11" s="19">
        <v>0.116020223699835</v>
      </c>
      <c r="CE11" s="19">
        <v>0.18469853847194401</v>
      </c>
    </row>
    <row r="12" spans="2:83" x14ac:dyDescent="0.35">
      <c r="B12" s="33" t="s">
        <v>270</v>
      </c>
    </row>
    <row r="13" spans="2:83" x14ac:dyDescent="0.35">
      <c r="B13" t="s">
        <v>104</v>
      </c>
    </row>
    <row r="14" spans="2:83" x14ac:dyDescent="0.35">
      <c r="B14" t="s">
        <v>105</v>
      </c>
    </row>
    <row r="16" spans="2:83" x14ac:dyDescent="0.35">
      <c r="B16"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E22"/>
  <sheetViews>
    <sheetView showGridLines="0"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771</v>
      </c>
      <c r="D7" s="10">
        <v>390</v>
      </c>
      <c r="E7" s="10">
        <v>378</v>
      </c>
      <c r="F7" s="10"/>
      <c r="G7" s="10">
        <v>100</v>
      </c>
      <c r="H7" s="10">
        <v>165</v>
      </c>
      <c r="I7" s="10">
        <v>147</v>
      </c>
      <c r="J7" s="10">
        <v>176</v>
      </c>
      <c r="K7" s="10">
        <v>137</v>
      </c>
      <c r="L7" s="10">
        <v>46</v>
      </c>
      <c r="M7" s="10"/>
      <c r="N7" s="10">
        <v>128</v>
      </c>
      <c r="O7" s="10">
        <v>107</v>
      </c>
      <c r="P7" s="10">
        <v>49</v>
      </c>
      <c r="Q7" s="10">
        <v>68</v>
      </c>
      <c r="R7" s="10">
        <v>44</v>
      </c>
      <c r="S7" s="10">
        <v>62</v>
      </c>
      <c r="T7" s="10">
        <v>58</v>
      </c>
      <c r="U7" s="10">
        <v>33</v>
      </c>
      <c r="V7" s="10">
        <v>82</v>
      </c>
      <c r="W7" s="10">
        <v>71</v>
      </c>
      <c r="X7" s="10">
        <v>39</v>
      </c>
      <c r="Y7" s="10">
        <v>30</v>
      </c>
      <c r="Z7" s="10"/>
      <c r="AA7" s="10">
        <v>254</v>
      </c>
      <c r="AB7" s="10">
        <v>224</v>
      </c>
      <c r="AC7" s="10">
        <v>155</v>
      </c>
      <c r="AD7" s="10">
        <v>138</v>
      </c>
      <c r="AE7" s="10"/>
      <c r="AF7" s="10">
        <v>197</v>
      </c>
      <c r="AG7" s="10">
        <v>234</v>
      </c>
      <c r="AH7" s="10">
        <v>95</v>
      </c>
      <c r="AI7" s="10">
        <v>122</v>
      </c>
      <c r="AJ7" s="10">
        <v>98</v>
      </c>
      <c r="AK7" s="10">
        <v>24</v>
      </c>
      <c r="AL7" s="10"/>
      <c r="AM7" s="10">
        <v>257</v>
      </c>
      <c r="AN7" s="10">
        <v>231</v>
      </c>
      <c r="AO7" s="10">
        <v>89</v>
      </c>
      <c r="AP7" s="10">
        <v>10</v>
      </c>
      <c r="AQ7" s="10">
        <v>71</v>
      </c>
      <c r="AR7" s="10"/>
      <c r="AS7" s="10">
        <v>180</v>
      </c>
      <c r="AT7" s="10">
        <v>259</v>
      </c>
      <c r="AU7" s="10">
        <v>67</v>
      </c>
      <c r="AV7" s="10"/>
      <c r="AW7" s="10">
        <v>160</v>
      </c>
      <c r="AX7" s="10">
        <v>230</v>
      </c>
      <c r="AY7" s="10">
        <v>206</v>
      </c>
      <c r="AZ7" s="10">
        <v>131</v>
      </c>
      <c r="BA7" s="10">
        <v>31</v>
      </c>
      <c r="BB7" s="10"/>
      <c r="BC7" s="10">
        <v>282</v>
      </c>
      <c r="BD7" s="10">
        <v>271</v>
      </c>
      <c r="BE7" s="10" t="s">
        <v>100</v>
      </c>
      <c r="BF7" s="10">
        <v>52</v>
      </c>
      <c r="BG7" s="10">
        <v>47</v>
      </c>
      <c r="BH7" s="10">
        <v>100</v>
      </c>
      <c r="BI7" s="10">
        <v>15</v>
      </c>
      <c r="BJ7" s="10"/>
      <c r="BK7" s="10">
        <v>10</v>
      </c>
      <c r="BL7" s="10">
        <v>76</v>
      </c>
      <c r="BM7" s="10">
        <v>154</v>
      </c>
      <c r="BN7" s="10">
        <v>145</v>
      </c>
      <c r="BO7" s="10">
        <v>111</v>
      </c>
      <c r="BP7" s="10">
        <v>116</v>
      </c>
      <c r="BQ7" s="10">
        <v>62</v>
      </c>
      <c r="BR7" s="10">
        <v>70</v>
      </c>
      <c r="BS7" s="10"/>
      <c r="BT7" s="10">
        <v>329</v>
      </c>
      <c r="BU7" s="10">
        <v>140</v>
      </c>
      <c r="BV7" s="10">
        <v>300</v>
      </c>
      <c r="BW7" s="10"/>
      <c r="BX7" s="10">
        <v>254</v>
      </c>
      <c r="BY7" s="10">
        <v>516</v>
      </c>
      <c r="BZ7" s="10"/>
      <c r="CA7" s="10">
        <v>58</v>
      </c>
      <c r="CB7" s="10">
        <v>178</v>
      </c>
      <c r="CC7" s="10">
        <v>254</v>
      </c>
      <c r="CD7" s="10">
        <v>125</v>
      </c>
      <c r="CE7" s="10">
        <v>149</v>
      </c>
    </row>
    <row r="8" spans="2:83" ht="30" customHeight="1" x14ac:dyDescent="0.35">
      <c r="B8" s="11" t="s">
        <v>20</v>
      </c>
      <c r="C8" s="11">
        <v>792</v>
      </c>
      <c r="D8" s="11">
        <v>391</v>
      </c>
      <c r="E8" s="11">
        <v>398</v>
      </c>
      <c r="F8" s="11"/>
      <c r="G8" s="11">
        <v>98</v>
      </c>
      <c r="H8" s="11">
        <v>168</v>
      </c>
      <c r="I8" s="11">
        <v>164</v>
      </c>
      <c r="J8" s="11">
        <v>180</v>
      </c>
      <c r="K8" s="11">
        <v>137</v>
      </c>
      <c r="L8" s="11">
        <v>46</v>
      </c>
      <c r="M8" s="11"/>
      <c r="N8" s="11">
        <v>123</v>
      </c>
      <c r="O8" s="11">
        <v>112</v>
      </c>
      <c r="P8" s="11">
        <v>50</v>
      </c>
      <c r="Q8" s="11">
        <v>72</v>
      </c>
      <c r="R8" s="11">
        <v>51</v>
      </c>
      <c r="S8" s="11">
        <v>73</v>
      </c>
      <c r="T8" s="11">
        <v>61</v>
      </c>
      <c r="U8" s="11">
        <v>30</v>
      </c>
      <c r="V8" s="11">
        <v>84</v>
      </c>
      <c r="W8" s="11">
        <v>66</v>
      </c>
      <c r="X8" s="11">
        <v>38</v>
      </c>
      <c r="Y8" s="11">
        <v>31</v>
      </c>
      <c r="Z8" s="11"/>
      <c r="AA8" s="11">
        <v>248</v>
      </c>
      <c r="AB8" s="11">
        <v>214</v>
      </c>
      <c r="AC8" s="11">
        <v>197</v>
      </c>
      <c r="AD8" s="11">
        <v>134</v>
      </c>
      <c r="AE8" s="11"/>
      <c r="AF8" s="11">
        <v>195</v>
      </c>
      <c r="AG8" s="11">
        <v>241</v>
      </c>
      <c r="AH8" s="11">
        <v>101</v>
      </c>
      <c r="AI8" s="11">
        <v>127</v>
      </c>
      <c r="AJ8" s="11">
        <v>102</v>
      </c>
      <c r="AK8" s="11">
        <v>25</v>
      </c>
      <c r="AL8" s="11"/>
      <c r="AM8" s="11">
        <v>268</v>
      </c>
      <c r="AN8" s="11">
        <v>234</v>
      </c>
      <c r="AO8" s="11">
        <v>90</v>
      </c>
      <c r="AP8" s="11">
        <v>10</v>
      </c>
      <c r="AQ8" s="11">
        <v>73</v>
      </c>
      <c r="AR8" s="11"/>
      <c r="AS8" s="11">
        <v>183</v>
      </c>
      <c r="AT8" s="11">
        <v>263</v>
      </c>
      <c r="AU8" s="11">
        <v>68</v>
      </c>
      <c r="AV8" s="11"/>
      <c r="AW8" s="11">
        <v>168</v>
      </c>
      <c r="AX8" s="11">
        <v>243</v>
      </c>
      <c r="AY8" s="11">
        <v>210</v>
      </c>
      <c r="AZ8" s="11">
        <v>131</v>
      </c>
      <c r="BA8" s="11">
        <v>26</v>
      </c>
      <c r="BB8" s="11"/>
      <c r="BC8" s="11">
        <v>283</v>
      </c>
      <c r="BD8" s="11">
        <v>281</v>
      </c>
      <c r="BE8" s="11" t="s">
        <v>100</v>
      </c>
      <c r="BF8" s="11">
        <v>57</v>
      </c>
      <c r="BG8" s="11">
        <v>48</v>
      </c>
      <c r="BH8" s="11">
        <v>103</v>
      </c>
      <c r="BI8" s="11">
        <v>16</v>
      </c>
      <c r="BJ8" s="11"/>
      <c r="BK8" s="11">
        <v>10</v>
      </c>
      <c r="BL8" s="11">
        <v>78</v>
      </c>
      <c r="BM8" s="11">
        <v>158</v>
      </c>
      <c r="BN8" s="11">
        <v>153</v>
      </c>
      <c r="BO8" s="11">
        <v>122</v>
      </c>
      <c r="BP8" s="11">
        <v>118</v>
      </c>
      <c r="BQ8" s="11">
        <v>62</v>
      </c>
      <c r="BR8" s="11">
        <v>62</v>
      </c>
      <c r="BS8" s="11"/>
      <c r="BT8" s="11">
        <v>340</v>
      </c>
      <c r="BU8" s="11">
        <v>144</v>
      </c>
      <c r="BV8" s="11">
        <v>307</v>
      </c>
      <c r="BW8" s="11"/>
      <c r="BX8" s="11">
        <v>257</v>
      </c>
      <c r="BY8" s="11">
        <v>535</v>
      </c>
      <c r="BZ8" s="11"/>
      <c r="CA8" s="11">
        <v>40</v>
      </c>
      <c r="CB8" s="11">
        <v>190</v>
      </c>
      <c r="CC8" s="11">
        <v>254</v>
      </c>
      <c r="CD8" s="11">
        <v>153</v>
      </c>
      <c r="CE8" s="11">
        <v>149</v>
      </c>
    </row>
    <row r="9" spans="2:83" ht="29" x14ac:dyDescent="0.35">
      <c r="B9" s="18" t="s">
        <v>115</v>
      </c>
      <c r="C9" s="17">
        <v>0.60026869327445698</v>
      </c>
      <c r="D9" s="17">
        <v>0.58456227003405903</v>
      </c>
      <c r="E9" s="17">
        <v>0.61260966845352705</v>
      </c>
      <c r="F9" s="17"/>
      <c r="G9" s="17">
        <v>0.54870584565688396</v>
      </c>
      <c r="H9" s="17">
        <v>0.62225356110460395</v>
      </c>
      <c r="I9" s="17">
        <v>0.60976759104339895</v>
      </c>
      <c r="J9" s="17">
        <v>0.632132444962764</v>
      </c>
      <c r="K9" s="17">
        <v>0.57357754716415099</v>
      </c>
      <c r="L9" s="17">
        <v>0.55005113802459604</v>
      </c>
      <c r="M9" s="17"/>
      <c r="N9" s="17">
        <v>0.55825203457275596</v>
      </c>
      <c r="O9" s="17">
        <v>0.59731165380008799</v>
      </c>
      <c r="P9" s="17">
        <v>0.71440487166695699</v>
      </c>
      <c r="Q9" s="17">
        <v>0.66928510254631102</v>
      </c>
      <c r="R9" s="17">
        <v>0.62513524335369497</v>
      </c>
      <c r="S9" s="17">
        <v>0.56418111125843795</v>
      </c>
      <c r="T9" s="17">
        <v>0.61121969569052204</v>
      </c>
      <c r="U9" s="17">
        <v>0.51686173757835996</v>
      </c>
      <c r="V9" s="17">
        <v>0.70157087575727595</v>
      </c>
      <c r="W9" s="17">
        <v>0.50349457771550499</v>
      </c>
      <c r="X9" s="17">
        <v>0.53170968388149897</v>
      </c>
      <c r="Y9" s="17">
        <v>0.552487134136737</v>
      </c>
      <c r="Z9" s="17"/>
      <c r="AA9" s="17">
        <v>0.65774194024155097</v>
      </c>
      <c r="AB9" s="17">
        <v>0.56468481766289502</v>
      </c>
      <c r="AC9" s="17">
        <v>0.54986174022710699</v>
      </c>
      <c r="AD9" s="17">
        <v>0.625110513163876</v>
      </c>
      <c r="AE9" s="17"/>
      <c r="AF9" s="17">
        <v>0.54682979917728503</v>
      </c>
      <c r="AG9" s="17">
        <v>0.62575613785451201</v>
      </c>
      <c r="AH9" s="17">
        <v>0.57542745018094998</v>
      </c>
      <c r="AI9" s="17">
        <v>0.60972323950207696</v>
      </c>
      <c r="AJ9" s="17">
        <v>0.62224169203987301</v>
      </c>
      <c r="AK9" s="17">
        <v>0.71792663889542097</v>
      </c>
      <c r="AL9" s="17"/>
      <c r="AM9" s="17">
        <v>0.61603113829352396</v>
      </c>
      <c r="AN9" s="17">
        <v>0.57105855506192404</v>
      </c>
      <c r="AO9" s="17">
        <v>0.56144197737475798</v>
      </c>
      <c r="AP9" s="17">
        <v>0.81272369410092105</v>
      </c>
      <c r="AQ9" s="17">
        <v>0.65365945388036095</v>
      </c>
      <c r="AR9" s="17"/>
      <c r="AS9" s="17">
        <v>0.65051423460884605</v>
      </c>
      <c r="AT9" s="17">
        <v>0.58687184739967702</v>
      </c>
      <c r="AU9" s="17">
        <v>0.50142159801828301</v>
      </c>
      <c r="AV9" s="17"/>
      <c r="AW9" s="17">
        <v>0.53980889339665294</v>
      </c>
      <c r="AX9" s="17">
        <v>0.60865826396154299</v>
      </c>
      <c r="AY9" s="17">
        <v>0.61988630154262003</v>
      </c>
      <c r="AZ9" s="17">
        <v>0.60353026391890496</v>
      </c>
      <c r="BA9" s="17">
        <v>0.68202130630082003</v>
      </c>
      <c r="BB9" s="17"/>
      <c r="BC9" s="17">
        <v>0.56624730345741003</v>
      </c>
      <c r="BD9" s="17">
        <v>0.61704001601262004</v>
      </c>
      <c r="BE9" s="17" t="s">
        <v>101</v>
      </c>
      <c r="BF9" s="17">
        <v>0.57902690712185001</v>
      </c>
      <c r="BG9" s="17">
        <v>0.76893542561140504</v>
      </c>
      <c r="BH9" s="17">
        <v>0.56473481450859397</v>
      </c>
      <c r="BI9" s="17">
        <v>0.59614465896088997</v>
      </c>
      <c r="BJ9" s="17"/>
      <c r="BK9" s="17">
        <v>0.597744950175923</v>
      </c>
      <c r="BL9" s="17">
        <v>0.59953538149846597</v>
      </c>
      <c r="BM9" s="17">
        <v>0.52580172742434605</v>
      </c>
      <c r="BN9" s="17">
        <v>0.60261311434603804</v>
      </c>
      <c r="BO9" s="17">
        <v>0.66329186776841997</v>
      </c>
      <c r="BP9" s="17">
        <v>0.58891757359701902</v>
      </c>
      <c r="BQ9" s="17">
        <v>0.53353894726902196</v>
      </c>
      <c r="BR9" s="17">
        <v>0.67592134727129505</v>
      </c>
      <c r="BS9" s="17"/>
      <c r="BT9" s="17">
        <v>0.60756171422314198</v>
      </c>
      <c r="BU9" s="17">
        <v>0.57345619680682802</v>
      </c>
      <c r="BV9" s="17">
        <v>0.60485634130988297</v>
      </c>
      <c r="BW9" s="17"/>
      <c r="BX9" s="17">
        <v>0.55390811570254395</v>
      </c>
      <c r="BY9" s="17">
        <v>0.62371025546163505</v>
      </c>
      <c r="BZ9" s="17"/>
      <c r="CA9" s="17">
        <v>0.64983621009129799</v>
      </c>
      <c r="CB9" s="17">
        <v>0.67386435290972402</v>
      </c>
      <c r="CC9" s="17">
        <v>0.57042486130973502</v>
      </c>
      <c r="CD9" s="17">
        <v>0.53765548343105596</v>
      </c>
      <c r="CE9" s="17">
        <v>0.58965285142759905</v>
      </c>
    </row>
    <row r="10" spans="2:83" x14ac:dyDescent="0.35">
      <c r="B10" s="18" t="s">
        <v>116</v>
      </c>
      <c r="C10" s="17">
        <v>0.349261999193203</v>
      </c>
      <c r="D10" s="17">
        <v>0.37808800629918099</v>
      </c>
      <c r="E10" s="17">
        <v>0.31774182496198999</v>
      </c>
      <c r="F10" s="17"/>
      <c r="G10" s="17">
        <v>0.28445878359235699</v>
      </c>
      <c r="H10" s="17">
        <v>0.465128995606092</v>
      </c>
      <c r="I10" s="17">
        <v>0.37314238795604099</v>
      </c>
      <c r="J10" s="17">
        <v>0.33840336406669802</v>
      </c>
      <c r="K10" s="17">
        <v>0.28127128053553502</v>
      </c>
      <c r="L10" s="17">
        <v>0.22182166577395501</v>
      </c>
      <c r="M10" s="17"/>
      <c r="N10" s="17">
        <v>0.34513506128544902</v>
      </c>
      <c r="O10" s="17">
        <v>0.47047949014485502</v>
      </c>
      <c r="P10" s="17">
        <v>0.37354322508704402</v>
      </c>
      <c r="Q10" s="17">
        <v>0.33234630770147</v>
      </c>
      <c r="R10" s="17">
        <v>0.35477573558063902</v>
      </c>
      <c r="S10" s="17">
        <v>0.26523994287592501</v>
      </c>
      <c r="T10" s="17">
        <v>0.384054928072526</v>
      </c>
      <c r="U10" s="17">
        <v>0.22632800480839901</v>
      </c>
      <c r="V10" s="17">
        <v>0.32920639164632498</v>
      </c>
      <c r="W10" s="17">
        <v>0.286312636406791</v>
      </c>
      <c r="X10" s="17">
        <v>0.27759415031799201</v>
      </c>
      <c r="Y10" s="17">
        <v>0.44391773676589102</v>
      </c>
      <c r="Z10" s="17"/>
      <c r="AA10" s="17">
        <v>0.34682237550946599</v>
      </c>
      <c r="AB10" s="17">
        <v>0.39029811843492601</v>
      </c>
      <c r="AC10" s="17">
        <v>0.34778523363862701</v>
      </c>
      <c r="AD10" s="17">
        <v>0.290204350081194</v>
      </c>
      <c r="AE10" s="17"/>
      <c r="AF10" s="17">
        <v>0.39450071127831199</v>
      </c>
      <c r="AG10" s="17">
        <v>0.37153545590244902</v>
      </c>
      <c r="AH10" s="17">
        <v>0.32527077836902402</v>
      </c>
      <c r="AI10" s="17">
        <v>0.30805684786285997</v>
      </c>
      <c r="AJ10" s="17">
        <v>0.29521817594834299</v>
      </c>
      <c r="AK10" s="17">
        <v>0.28420274518681699</v>
      </c>
      <c r="AL10" s="17"/>
      <c r="AM10" s="17">
        <v>0.34794542404124201</v>
      </c>
      <c r="AN10" s="17">
        <v>0.37024300583494102</v>
      </c>
      <c r="AO10" s="17">
        <v>0.38994824145983797</v>
      </c>
      <c r="AP10" s="17">
        <v>0.37657878299434899</v>
      </c>
      <c r="AQ10" s="17">
        <v>0.25912645794987199</v>
      </c>
      <c r="AR10" s="17"/>
      <c r="AS10" s="17">
        <v>0.40584902652189297</v>
      </c>
      <c r="AT10" s="17">
        <v>0.39532655998473498</v>
      </c>
      <c r="AU10" s="17">
        <v>0.36673930935976601</v>
      </c>
      <c r="AV10" s="17"/>
      <c r="AW10" s="17">
        <v>0.30450619535045997</v>
      </c>
      <c r="AX10" s="17">
        <v>0.31551598142019099</v>
      </c>
      <c r="AY10" s="17">
        <v>0.35868168980968401</v>
      </c>
      <c r="AZ10" s="17">
        <v>0.44214456648296402</v>
      </c>
      <c r="BA10" s="17">
        <v>0.46587960673657502</v>
      </c>
      <c r="BB10" s="17"/>
      <c r="BC10" s="17">
        <v>0.32173959948960601</v>
      </c>
      <c r="BD10" s="17">
        <v>0.33942387269028701</v>
      </c>
      <c r="BE10" s="17" t="s">
        <v>101</v>
      </c>
      <c r="BF10" s="17">
        <v>0.45448046755258698</v>
      </c>
      <c r="BG10" s="17">
        <v>0.474379313764137</v>
      </c>
      <c r="BH10" s="17">
        <v>0.35209811960133303</v>
      </c>
      <c r="BI10" s="17">
        <v>0.21885595929656701</v>
      </c>
      <c r="BJ10" s="17"/>
      <c r="BK10" s="17">
        <v>0.18321561447725099</v>
      </c>
      <c r="BL10" s="17">
        <v>0.35226498078371399</v>
      </c>
      <c r="BM10" s="17">
        <v>0.29946286115652898</v>
      </c>
      <c r="BN10" s="17">
        <v>0.32803244478892102</v>
      </c>
      <c r="BO10" s="17">
        <v>0.42591732503941998</v>
      </c>
      <c r="BP10" s="17">
        <v>0.33452623534506798</v>
      </c>
      <c r="BQ10" s="17">
        <v>0.38986367995544502</v>
      </c>
      <c r="BR10" s="17">
        <v>0.42303241013505199</v>
      </c>
      <c r="BS10" s="17"/>
      <c r="BT10" s="17">
        <v>0.39133709270876799</v>
      </c>
      <c r="BU10" s="17">
        <v>0.296813875109807</v>
      </c>
      <c r="BV10" s="17">
        <v>0.32962745231438401</v>
      </c>
      <c r="BW10" s="17"/>
      <c r="BX10" s="17">
        <v>0.352527983318907</v>
      </c>
      <c r="BY10" s="17">
        <v>0.34640298794048602</v>
      </c>
      <c r="BZ10" s="17"/>
      <c r="CA10" s="17">
        <v>0.369898163896696</v>
      </c>
      <c r="CB10" s="17">
        <v>0.35449317149097898</v>
      </c>
      <c r="CC10" s="17">
        <v>0.35931634690758402</v>
      </c>
      <c r="CD10" s="17">
        <v>0.35967151200625402</v>
      </c>
      <c r="CE10" s="17">
        <v>0.30980672963441103</v>
      </c>
    </row>
    <row r="11" spans="2:83" x14ac:dyDescent="0.35">
      <c r="B11" s="18" t="s">
        <v>117</v>
      </c>
      <c r="C11" s="17">
        <v>0.320409894125051</v>
      </c>
      <c r="D11" s="17">
        <v>0.35165919569706999</v>
      </c>
      <c r="E11" s="17">
        <v>0.287109200402415</v>
      </c>
      <c r="F11" s="17"/>
      <c r="G11" s="17">
        <v>0.51245512743384503</v>
      </c>
      <c r="H11" s="17">
        <v>0.35063649580322998</v>
      </c>
      <c r="I11" s="17">
        <v>0.340457199930984</v>
      </c>
      <c r="J11" s="17">
        <v>0.263315119710406</v>
      </c>
      <c r="K11" s="17">
        <v>0.24102745985913901</v>
      </c>
      <c r="L11" s="17">
        <v>0.18955906996959301</v>
      </c>
      <c r="M11" s="17"/>
      <c r="N11" s="17">
        <v>0.40286746120792399</v>
      </c>
      <c r="O11" s="17">
        <v>0.30297238696927298</v>
      </c>
      <c r="P11" s="17">
        <v>0.33044402777034998</v>
      </c>
      <c r="Q11" s="17">
        <v>0.30048503619071099</v>
      </c>
      <c r="R11" s="17">
        <v>0.21511242742469999</v>
      </c>
      <c r="S11" s="17">
        <v>0.32920327647491798</v>
      </c>
      <c r="T11" s="17">
        <v>0.28300752152709602</v>
      </c>
      <c r="U11" s="17">
        <v>0.32434471812392701</v>
      </c>
      <c r="V11" s="17">
        <v>0.28333854600237801</v>
      </c>
      <c r="W11" s="17">
        <v>0.28671897193758999</v>
      </c>
      <c r="X11" s="17">
        <v>0.30779405016171502</v>
      </c>
      <c r="Y11" s="17">
        <v>0.49543998761255897</v>
      </c>
      <c r="Z11" s="17"/>
      <c r="AA11" s="17">
        <v>0.39846145602715599</v>
      </c>
      <c r="AB11" s="17">
        <v>0.27658298047035201</v>
      </c>
      <c r="AC11" s="17">
        <v>0.367019911575933</v>
      </c>
      <c r="AD11" s="17">
        <v>0.17714526326041799</v>
      </c>
      <c r="AE11" s="17"/>
      <c r="AF11" s="17">
        <v>0.40258796620585302</v>
      </c>
      <c r="AG11" s="17">
        <v>0.32441345841304098</v>
      </c>
      <c r="AH11" s="17">
        <v>0.24826212266994499</v>
      </c>
      <c r="AI11" s="17">
        <v>0.24135225038177299</v>
      </c>
      <c r="AJ11" s="17">
        <v>0.29646402065566002</v>
      </c>
      <c r="AK11" s="17">
        <v>0.404230869464142</v>
      </c>
      <c r="AL11" s="17"/>
      <c r="AM11" s="17">
        <v>0.28117194721178501</v>
      </c>
      <c r="AN11" s="17">
        <v>0.35426364601029398</v>
      </c>
      <c r="AO11" s="17">
        <v>0.36209959094887201</v>
      </c>
      <c r="AP11" s="17">
        <v>0.118995840174257</v>
      </c>
      <c r="AQ11" s="17">
        <v>0.254119261789716</v>
      </c>
      <c r="AR11" s="17"/>
      <c r="AS11" s="17">
        <v>0.28771064067584801</v>
      </c>
      <c r="AT11" s="17">
        <v>0.36018599000398399</v>
      </c>
      <c r="AU11" s="17">
        <v>0.40742058475885401</v>
      </c>
      <c r="AV11" s="17"/>
      <c r="AW11" s="17">
        <v>0.23216868401525301</v>
      </c>
      <c r="AX11" s="17">
        <v>0.28514588575531202</v>
      </c>
      <c r="AY11" s="17">
        <v>0.32484837746627598</v>
      </c>
      <c r="AZ11" s="17">
        <v>0.43154575812860402</v>
      </c>
      <c r="BA11" s="17">
        <v>0.61285255111016301</v>
      </c>
      <c r="BB11" s="17"/>
      <c r="BC11" s="17">
        <v>0.32776152364971101</v>
      </c>
      <c r="BD11" s="17">
        <v>0.30733241138459</v>
      </c>
      <c r="BE11" s="17" t="s">
        <v>101</v>
      </c>
      <c r="BF11" s="17">
        <v>0.358640769430983</v>
      </c>
      <c r="BG11" s="17">
        <v>0.33058360110048302</v>
      </c>
      <c r="BH11" s="17">
        <v>0.30544529219091598</v>
      </c>
      <c r="BI11" s="17">
        <v>0.38722620105359501</v>
      </c>
      <c r="BJ11" s="17"/>
      <c r="BK11" s="17">
        <v>0.28433910155359998</v>
      </c>
      <c r="BL11" s="17">
        <v>0.165167447265294</v>
      </c>
      <c r="BM11" s="17">
        <v>0.28264826376521102</v>
      </c>
      <c r="BN11" s="17">
        <v>0.302486815852268</v>
      </c>
      <c r="BO11" s="17">
        <v>0.34910274229426302</v>
      </c>
      <c r="BP11" s="17">
        <v>0.30665404911167998</v>
      </c>
      <c r="BQ11" s="17">
        <v>0.41586315000440299</v>
      </c>
      <c r="BR11" s="17">
        <v>0.55115470736034</v>
      </c>
      <c r="BS11" s="17"/>
      <c r="BT11" s="17">
        <v>0.36422448137524799</v>
      </c>
      <c r="BU11" s="17">
        <v>0.25085832254198498</v>
      </c>
      <c r="BV11" s="17">
        <v>0.29970921593775701</v>
      </c>
      <c r="BW11" s="17"/>
      <c r="BX11" s="17">
        <v>0.334737015336454</v>
      </c>
      <c r="BY11" s="17">
        <v>0.31416969752839802</v>
      </c>
      <c r="BZ11" s="17"/>
      <c r="CA11" s="17">
        <v>0.42751309730410603</v>
      </c>
      <c r="CB11" s="17">
        <v>0.41501168069031802</v>
      </c>
      <c r="CC11" s="17">
        <v>0.28104325766838201</v>
      </c>
      <c r="CD11" s="17">
        <v>0.387881092390227</v>
      </c>
      <c r="CE11" s="17">
        <v>0.173220914531762</v>
      </c>
    </row>
    <row r="12" spans="2:83" ht="29" x14ac:dyDescent="0.35">
      <c r="B12" s="18" t="s">
        <v>118</v>
      </c>
      <c r="C12" s="17">
        <v>0.31338606316548401</v>
      </c>
      <c r="D12" s="17">
        <v>0.28591802335042799</v>
      </c>
      <c r="E12" s="17">
        <v>0.340989595332096</v>
      </c>
      <c r="F12" s="17"/>
      <c r="G12" s="17">
        <v>0.30214559846837902</v>
      </c>
      <c r="H12" s="17">
        <v>0.27208941067253001</v>
      </c>
      <c r="I12" s="17">
        <v>0.32575944970452397</v>
      </c>
      <c r="J12" s="17">
        <v>0.32665161296707601</v>
      </c>
      <c r="K12" s="17">
        <v>0.34402411031811603</v>
      </c>
      <c r="L12" s="17">
        <v>0.30114993242895499</v>
      </c>
      <c r="M12" s="17"/>
      <c r="N12" s="17">
        <v>0.28240533740246598</v>
      </c>
      <c r="O12" s="17">
        <v>0.27123405173936799</v>
      </c>
      <c r="P12" s="17">
        <v>0.343949872970364</v>
      </c>
      <c r="Q12" s="17">
        <v>0.28234077224183102</v>
      </c>
      <c r="R12" s="17">
        <v>0.41821576339189198</v>
      </c>
      <c r="S12" s="17">
        <v>0.33793153012680199</v>
      </c>
      <c r="T12" s="17">
        <v>0.38363544656957999</v>
      </c>
      <c r="U12" s="17">
        <v>0.308895363831442</v>
      </c>
      <c r="V12" s="17">
        <v>0.28416316680355902</v>
      </c>
      <c r="W12" s="17">
        <v>0.24128970110459699</v>
      </c>
      <c r="X12" s="17">
        <v>0.326712685850783</v>
      </c>
      <c r="Y12" s="17">
        <v>0.46535901347384701</v>
      </c>
      <c r="Z12" s="17"/>
      <c r="AA12" s="17">
        <v>0.30790722069958798</v>
      </c>
      <c r="AB12" s="17">
        <v>0.38850655942136902</v>
      </c>
      <c r="AC12" s="17">
        <v>0.27434003925634598</v>
      </c>
      <c r="AD12" s="17">
        <v>0.26078171440930198</v>
      </c>
      <c r="AE12" s="17"/>
      <c r="AF12" s="17">
        <v>0.28348732267013199</v>
      </c>
      <c r="AG12" s="17">
        <v>0.330401879830863</v>
      </c>
      <c r="AH12" s="17">
        <v>0.29501069662449497</v>
      </c>
      <c r="AI12" s="17">
        <v>0.24870561377312</v>
      </c>
      <c r="AJ12" s="17">
        <v>0.39135693225401902</v>
      </c>
      <c r="AK12" s="17">
        <v>0.439306209205724</v>
      </c>
      <c r="AL12" s="17"/>
      <c r="AM12" s="17">
        <v>0.31987815805589798</v>
      </c>
      <c r="AN12" s="17">
        <v>0.28698484449474398</v>
      </c>
      <c r="AO12" s="17">
        <v>0.28853030642379701</v>
      </c>
      <c r="AP12" s="17">
        <v>0.40158914521571798</v>
      </c>
      <c r="AQ12" s="17">
        <v>0.28954758183798301</v>
      </c>
      <c r="AR12" s="17"/>
      <c r="AS12" s="17">
        <v>0.35813115384903899</v>
      </c>
      <c r="AT12" s="17">
        <v>0.30690837185414099</v>
      </c>
      <c r="AU12" s="17">
        <v>0.236455660830168</v>
      </c>
      <c r="AV12" s="17"/>
      <c r="AW12" s="17">
        <v>0.29187491372167201</v>
      </c>
      <c r="AX12" s="17">
        <v>0.29277175187460203</v>
      </c>
      <c r="AY12" s="17">
        <v>0.366917081445991</v>
      </c>
      <c r="AZ12" s="17">
        <v>0.32636517559285899</v>
      </c>
      <c r="BA12" s="17">
        <v>0.23847697290513101</v>
      </c>
      <c r="BB12" s="17"/>
      <c r="BC12" s="17">
        <v>0.29468700170761802</v>
      </c>
      <c r="BD12" s="17">
        <v>0.29996562060399001</v>
      </c>
      <c r="BE12" s="17" t="s">
        <v>101</v>
      </c>
      <c r="BF12" s="17">
        <v>0.35077236646044202</v>
      </c>
      <c r="BG12" s="17">
        <v>0.37300589912717702</v>
      </c>
      <c r="BH12" s="17">
        <v>0.37354753263317397</v>
      </c>
      <c r="BI12" s="17">
        <v>0.21703939869839101</v>
      </c>
      <c r="BJ12" s="17"/>
      <c r="BK12" s="17">
        <v>0.11791594827047699</v>
      </c>
      <c r="BL12" s="17">
        <v>0.29866874177643399</v>
      </c>
      <c r="BM12" s="17">
        <v>0.27403939242971498</v>
      </c>
      <c r="BN12" s="17">
        <v>0.30273296765244101</v>
      </c>
      <c r="BO12" s="17">
        <v>0.33118045207826102</v>
      </c>
      <c r="BP12" s="17">
        <v>0.31924595139496798</v>
      </c>
      <c r="BQ12" s="17">
        <v>0.38944910289083301</v>
      </c>
      <c r="BR12" s="17">
        <v>0.31452670416961598</v>
      </c>
      <c r="BS12" s="17"/>
      <c r="BT12" s="17">
        <v>0.299630908182143</v>
      </c>
      <c r="BU12" s="17">
        <v>0.37041085312707001</v>
      </c>
      <c r="BV12" s="17">
        <v>0.30120871311901998</v>
      </c>
      <c r="BW12" s="17"/>
      <c r="BX12" s="17">
        <v>0.253202231088069</v>
      </c>
      <c r="BY12" s="17">
        <v>0.342892540062887</v>
      </c>
      <c r="BZ12" s="17"/>
      <c r="CA12" s="17">
        <v>0.37637941326077201</v>
      </c>
      <c r="CB12" s="17">
        <v>0.30097964827673201</v>
      </c>
      <c r="CC12" s="17">
        <v>0.36588199559159801</v>
      </c>
      <c r="CD12" s="17">
        <v>0.27164465156325301</v>
      </c>
      <c r="CE12" s="17">
        <v>0.25921741213459798</v>
      </c>
    </row>
    <row r="13" spans="2:83" x14ac:dyDescent="0.35">
      <c r="B13" s="18" t="s">
        <v>119</v>
      </c>
      <c r="C13" s="17">
        <v>0.16768523122662901</v>
      </c>
      <c r="D13" s="17">
        <v>0.16941253801399001</v>
      </c>
      <c r="E13" s="17">
        <v>0.16727603737351901</v>
      </c>
      <c r="F13" s="17"/>
      <c r="G13" s="17">
        <v>5.6133118128932E-2</v>
      </c>
      <c r="H13" s="17">
        <v>4.5941258054177501E-2</v>
      </c>
      <c r="I13" s="17">
        <v>4.5883691434374499E-2</v>
      </c>
      <c r="J13" s="17">
        <v>0.14355109439278901</v>
      </c>
      <c r="K13" s="17">
        <v>0.45678746209715798</v>
      </c>
      <c r="L13" s="17">
        <v>0.51914735634669296</v>
      </c>
      <c r="M13" s="17"/>
      <c r="N13" s="17">
        <v>0.19822880940099299</v>
      </c>
      <c r="O13" s="17">
        <v>0.15517486308120801</v>
      </c>
      <c r="P13" s="17">
        <v>0.18727748269306099</v>
      </c>
      <c r="Q13" s="17">
        <v>0.20313635288933299</v>
      </c>
      <c r="R13" s="17">
        <v>6.5414181039700203E-2</v>
      </c>
      <c r="S13" s="17">
        <v>0.135163797606176</v>
      </c>
      <c r="T13" s="17">
        <v>0.15481670706783601</v>
      </c>
      <c r="U13" s="17">
        <v>0.221580608961015</v>
      </c>
      <c r="V13" s="17">
        <v>0.159018551195378</v>
      </c>
      <c r="W13" s="17">
        <v>0.18132078797704301</v>
      </c>
      <c r="X13" s="17">
        <v>0.193760213729431</v>
      </c>
      <c r="Y13" s="17">
        <v>0.15719618037125399</v>
      </c>
      <c r="Z13" s="17"/>
      <c r="AA13" s="17">
        <v>0.187406880351704</v>
      </c>
      <c r="AB13" s="17">
        <v>0.148883457167551</v>
      </c>
      <c r="AC13" s="17">
        <v>0.133504115327955</v>
      </c>
      <c r="AD13" s="17">
        <v>0.211687020033865</v>
      </c>
      <c r="AE13" s="17"/>
      <c r="AF13" s="17">
        <v>0.15114475602336999</v>
      </c>
      <c r="AG13" s="17">
        <v>0.16416373563360601</v>
      </c>
      <c r="AH13" s="17">
        <v>0.140749153055444</v>
      </c>
      <c r="AI13" s="17">
        <v>0.19324918334834101</v>
      </c>
      <c r="AJ13" s="17">
        <v>0.173750396499909</v>
      </c>
      <c r="AK13" s="17">
        <v>0.252672295603867</v>
      </c>
      <c r="AL13" s="17"/>
      <c r="AM13" s="17">
        <v>0.20784435601255699</v>
      </c>
      <c r="AN13" s="17">
        <v>0.130194699666701</v>
      </c>
      <c r="AO13" s="17">
        <v>0.17394734713365001</v>
      </c>
      <c r="AP13" s="17">
        <v>0.18727630589907901</v>
      </c>
      <c r="AQ13" s="17">
        <v>0.16289915263034199</v>
      </c>
      <c r="AR13" s="17"/>
      <c r="AS13" s="17">
        <v>0.16687669674477801</v>
      </c>
      <c r="AT13" s="17">
        <v>0.119229648674676</v>
      </c>
      <c r="AU13" s="17">
        <v>0.15692812954110399</v>
      </c>
      <c r="AV13" s="17"/>
      <c r="AW13" s="17">
        <v>0.19023770013778701</v>
      </c>
      <c r="AX13" s="17">
        <v>0.167091807549478</v>
      </c>
      <c r="AY13" s="17">
        <v>0.14279279628064501</v>
      </c>
      <c r="AZ13" s="17">
        <v>0.15725780187826899</v>
      </c>
      <c r="BA13" s="17">
        <v>0.190717553105551</v>
      </c>
      <c r="BB13" s="17"/>
      <c r="BC13" s="17">
        <v>0.341231986592757</v>
      </c>
      <c r="BD13" s="17">
        <v>7.7959715933668405E-2</v>
      </c>
      <c r="BE13" s="17" t="s">
        <v>101</v>
      </c>
      <c r="BF13" s="17">
        <v>7.3172137055319206E-2</v>
      </c>
      <c r="BG13" s="17">
        <v>0.113495787211399</v>
      </c>
      <c r="BH13" s="17">
        <v>4.5089061593228501E-2</v>
      </c>
      <c r="BI13" s="17">
        <v>0</v>
      </c>
      <c r="BJ13" s="17"/>
      <c r="BK13" s="17">
        <v>0</v>
      </c>
      <c r="BL13" s="17">
        <v>0.21771042173093499</v>
      </c>
      <c r="BM13" s="17">
        <v>0.15485386157176301</v>
      </c>
      <c r="BN13" s="17">
        <v>0.19972753123739601</v>
      </c>
      <c r="BO13" s="17">
        <v>0.13198938864141799</v>
      </c>
      <c r="BP13" s="17">
        <v>0.15150350013070801</v>
      </c>
      <c r="BQ13" s="17">
        <v>0.17795361690257</v>
      </c>
      <c r="BR13" s="17">
        <v>0.18560131322458301</v>
      </c>
      <c r="BS13" s="17"/>
      <c r="BT13" s="17">
        <v>0.12963572048744801</v>
      </c>
      <c r="BU13" s="17">
        <v>0.37702582340545399</v>
      </c>
      <c r="BV13" s="17">
        <v>0.112964647096995</v>
      </c>
      <c r="BW13" s="17"/>
      <c r="BX13" s="17">
        <v>0.17564781058600901</v>
      </c>
      <c r="BY13" s="17">
        <v>0.16221176521469899</v>
      </c>
      <c r="BZ13" s="17"/>
      <c r="CA13" s="17">
        <v>0.20127163574331799</v>
      </c>
      <c r="CB13" s="17">
        <v>0.18290343927233199</v>
      </c>
      <c r="CC13" s="17">
        <v>0.14488400766282</v>
      </c>
      <c r="CD13" s="17">
        <v>0.113070436853627</v>
      </c>
      <c r="CE13" s="17">
        <v>0.22073213492885099</v>
      </c>
    </row>
    <row r="14" spans="2:83" ht="29" x14ac:dyDescent="0.35">
      <c r="B14" s="18" t="s">
        <v>120</v>
      </c>
      <c r="C14" s="17">
        <v>0.15768093667254501</v>
      </c>
      <c r="D14" s="17">
        <v>0.15369862049890701</v>
      </c>
      <c r="E14" s="17">
        <v>0.16279469283758699</v>
      </c>
      <c r="F14" s="17"/>
      <c r="G14" s="17">
        <v>0.172254212120869</v>
      </c>
      <c r="H14" s="17">
        <v>0.13928886011484201</v>
      </c>
      <c r="I14" s="17">
        <v>0.16049311274487099</v>
      </c>
      <c r="J14" s="17">
        <v>0.13810538143124501</v>
      </c>
      <c r="K14" s="17">
        <v>0.19740960093965601</v>
      </c>
      <c r="L14" s="17">
        <v>0.14212201233848701</v>
      </c>
      <c r="M14" s="17"/>
      <c r="N14" s="17">
        <v>0.13044304004744101</v>
      </c>
      <c r="O14" s="17">
        <v>7.3810390602712897E-2</v>
      </c>
      <c r="P14" s="17">
        <v>0.138542496400438</v>
      </c>
      <c r="Q14" s="17">
        <v>0.15691849843290601</v>
      </c>
      <c r="R14" s="17">
        <v>0.110531254939176</v>
      </c>
      <c r="S14" s="17">
        <v>0.14056854352506001</v>
      </c>
      <c r="T14" s="17">
        <v>0.34044816431355601</v>
      </c>
      <c r="U14" s="17">
        <v>0.16403715923361101</v>
      </c>
      <c r="V14" s="17">
        <v>0.18635307725037201</v>
      </c>
      <c r="W14" s="17">
        <v>0.117269489074124</v>
      </c>
      <c r="X14" s="17">
        <v>0.25614159562621902</v>
      </c>
      <c r="Y14" s="17">
        <v>0.239959470180966</v>
      </c>
      <c r="Z14" s="17"/>
      <c r="AA14" s="17">
        <v>0.14655803208215701</v>
      </c>
      <c r="AB14" s="17">
        <v>0.127544702655843</v>
      </c>
      <c r="AC14" s="17">
        <v>0.14572916871236799</v>
      </c>
      <c r="AD14" s="17">
        <v>0.24423382591419801</v>
      </c>
      <c r="AE14" s="17"/>
      <c r="AF14" s="17">
        <v>0.13669177084165801</v>
      </c>
      <c r="AG14" s="17">
        <v>0.15293573736142699</v>
      </c>
      <c r="AH14" s="17">
        <v>0.185829698943237</v>
      </c>
      <c r="AI14" s="17">
        <v>0.16800441350289699</v>
      </c>
      <c r="AJ14" s="17">
        <v>0.15358470229170401</v>
      </c>
      <c r="AK14" s="17">
        <v>0.22225448416318799</v>
      </c>
      <c r="AL14" s="17"/>
      <c r="AM14" s="17">
        <v>0.14697976914313199</v>
      </c>
      <c r="AN14" s="17">
        <v>0.19502091917917699</v>
      </c>
      <c r="AO14" s="17">
        <v>0.123862343977527</v>
      </c>
      <c r="AP14" s="17">
        <v>9.3664408269360705E-2</v>
      </c>
      <c r="AQ14" s="17">
        <v>0.16154158588454101</v>
      </c>
      <c r="AR14" s="17"/>
      <c r="AS14" s="17">
        <v>0.142225283108951</v>
      </c>
      <c r="AT14" s="17">
        <v>0.170801849534227</v>
      </c>
      <c r="AU14" s="17">
        <v>0.116217277835881</v>
      </c>
      <c r="AV14" s="17"/>
      <c r="AW14" s="17">
        <v>0.17968408701654201</v>
      </c>
      <c r="AX14" s="17">
        <v>0.14184056853163701</v>
      </c>
      <c r="AY14" s="17">
        <v>0.18389420098322801</v>
      </c>
      <c r="AZ14" s="17">
        <v>0.15551245430236699</v>
      </c>
      <c r="BA14" s="17">
        <v>4.78764710624313E-2</v>
      </c>
      <c r="BB14" s="17"/>
      <c r="BC14" s="17">
        <v>0.141558847555037</v>
      </c>
      <c r="BD14" s="17">
        <v>0.18646780092273901</v>
      </c>
      <c r="BE14" s="17" t="s">
        <v>101</v>
      </c>
      <c r="BF14" s="17">
        <v>0.12883298729152401</v>
      </c>
      <c r="BG14" s="17">
        <v>0.15742039954693601</v>
      </c>
      <c r="BH14" s="17">
        <v>0.127685340848879</v>
      </c>
      <c r="BI14" s="17">
        <v>0.18559100094325101</v>
      </c>
      <c r="BJ14" s="17"/>
      <c r="BK14" s="17">
        <v>0.11791594827047699</v>
      </c>
      <c r="BL14" s="17">
        <v>0.19205447474309201</v>
      </c>
      <c r="BM14" s="17">
        <v>0.12662527474195601</v>
      </c>
      <c r="BN14" s="17">
        <v>0.18489657351217001</v>
      </c>
      <c r="BO14" s="17">
        <v>0.19174847470373901</v>
      </c>
      <c r="BP14" s="17">
        <v>0.17199612986288801</v>
      </c>
      <c r="BQ14" s="17">
        <v>0.12679934567114101</v>
      </c>
      <c r="BR14" s="17">
        <v>0.10243166841680799</v>
      </c>
      <c r="BS14" s="17"/>
      <c r="BT14" s="17">
        <v>0.15364746620377301</v>
      </c>
      <c r="BU14" s="17">
        <v>0.165565203491364</v>
      </c>
      <c r="BV14" s="17">
        <v>0.159553656130657</v>
      </c>
      <c r="BW14" s="17"/>
      <c r="BX14" s="17">
        <v>0.207047585443277</v>
      </c>
      <c r="BY14" s="17">
        <v>0.13430097672772401</v>
      </c>
      <c r="BZ14" s="17"/>
      <c r="CA14" s="17">
        <v>0.111156951596564</v>
      </c>
      <c r="CB14" s="17">
        <v>0.17868610066812601</v>
      </c>
      <c r="CC14" s="17">
        <v>0.115661595849169</v>
      </c>
      <c r="CD14" s="17">
        <v>0.13240425397753999</v>
      </c>
      <c r="CE14" s="17">
        <v>0.24315861465102401</v>
      </c>
    </row>
    <row r="15" spans="2:83" ht="43.5" x14ac:dyDescent="0.35">
      <c r="B15" s="18" t="s">
        <v>121</v>
      </c>
      <c r="C15" s="17">
        <v>0.15453882889169401</v>
      </c>
      <c r="D15" s="17">
        <v>0.15697015002441</v>
      </c>
      <c r="E15" s="17">
        <v>0.14996633200482801</v>
      </c>
      <c r="F15" s="17"/>
      <c r="G15" s="17">
        <v>0.101460425775613</v>
      </c>
      <c r="H15" s="17">
        <v>0.15415560142410301</v>
      </c>
      <c r="I15" s="17">
        <v>0.17718305410986099</v>
      </c>
      <c r="J15" s="17">
        <v>0.22482451125685901</v>
      </c>
      <c r="K15" s="17">
        <v>0.125072482289659</v>
      </c>
      <c r="L15" s="17">
        <v>0</v>
      </c>
      <c r="M15" s="17"/>
      <c r="N15" s="17">
        <v>0.15444234662578599</v>
      </c>
      <c r="O15" s="17">
        <v>0.13706844959181899</v>
      </c>
      <c r="P15" s="17">
        <v>0.15377289529358201</v>
      </c>
      <c r="Q15" s="17">
        <v>8.5155549452313198E-2</v>
      </c>
      <c r="R15" s="17">
        <v>0.24724074628655801</v>
      </c>
      <c r="S15" s="17">
        <v>0.11018932119189601</v>
      </c>
      <c r="T15" s="17">
        <v>0.21586010533673999</v>
      </c>
      <c r="U15" s="17">
        <v>0.16108500813145199</v>
      </c>
      <c r="V15" s="17">
        <v>9.4465286949080907E-2</v>
      </c>
      <c r="W15" s="17">
        <v>0.12878018494657101</v>
      </c>
      <c r="X15" s="17">
        <v>0.30064132902023499</v>
      </c>
      <c r="Y15" s="17">
        <v>0.24738289366274899</v>
      </c>
      <c r="Z15" s="17"/>
      <c r="AA15" s="17">
        <v>0.111603147639633</v>
      </c>
      <c r="AB15" s="17">
        <v>0.161320224146694</v>
      </c>
      <c r="AC15" s="17">
        <v>0.165371576934187</v>
      </c>
      <c r="AD15" s="17">
        <v>0.20729505928202899</v>
      </c>
      <c r="AE15" s="17"/>
      <c r="AF15" s="17">
        <v>0.14033871566971101</v>
      </c>
      <c r="AG15" s="17">
        <v>0.138556424271401</v>
      </c>
      <c r="AH15" s="17">
        <v>0.20451642043696999</v>
      </c>
      <c r="AI15" s="17">
        <v>0.172109926572142</v>
      </c>
      <c r="AJ15" s="17">
        <v>0.14872172873161099</v>
      </c>
      <c r="AK15" s="17">
        <v>0.119598485711219</v>
      </c>
      <c r="AL15" s="17"/>
      <c r="AM15" s="17">
        <v>0.13603311620383399</v>
      </c>
      <c r="AN15" s="17">
        <v>0.16794381670103001</v>
      </c>
      <c r="AO15" s="17">
        <v>0.14899548924297701</v>
      </c>
      <c r="AP15" s="17">
        <v>0.118995840174257</v>
      </c>
      <c r="AQ15" s="17">
        <v>0.27562904296380702</v>
      </c>
      <c r="AR15" s="17"/>
      <c r="AS15" s="17">
        <v>0.159413098726437</v>
      </c>
      <c r="AT15" s="17">
        <v>0.15382311461275</v>
      </c>
      <c r="AU15" s="17">
        <v>0.145076827629365</v>
      </c>
      <c r="AV15" s="17"/>
      <c r="AW15" s="17">
        <v>0.169562359347223</v>
      </c>
      <c r="AX15" s="17">
        <v>0.167115215238443</v>
      </c>
      <c r="AY15" s="17">
        <v>0.13211640456152901</v>
      </c>
      <c r="AZ15" s="17">
        <v>0.158657100724205</v>
      </c>
      <c r="BA15" s="17">
        <v>0.18158855196503401</v>
      </c>
      <c r="BB15" s="17"/>
      <c r="BC15" s="17">
        <v>0.12628133340563599</v>
      </c>
      <c r="BD15" s="17">
        <v>0.16697250177053999</v>
      </c>
      <c r="BE15" s="17" t="s">
        <v>101</v>
      </c>
      <c r="BF15" s="17">
        <v>0.17733548887116901</v>
      </c>
      <c r="BG15" s="17">
        <v>0.201943156773606</v>
      </c>
      <c r="BH15" s="17">
        <v>0.15173993089058199</v>
      </c>
      <c r="BI15" s="17">
        <v>0.18298366803114</v>
      </c>
      <c r="BJ15" s="17"/>
      <c r="BK15" s="17">
        <v>0</v>
      </c>
      <c r="BL15" s="17">
        <v>0.18255149091110101</v>
      </c>
      <c r="BM15" s="17">
        <v>0.22493785566873301</v>
      </c>
      <c r="BN15" s="17">
        <v>0.15237924363532299</v>
      </c>
      <c r="BO15" s="17">
        <v>0.15635179965935</v>
      </c>
      <c r="BP15" s="17">
        <v>0.15916219655667099</v>
      </c>
      <c r="BQ15" s="17">
        <v>0.12703127462626801</v>
      </c>
      <c r="BR15" s="17">
        <v>5.82362009745045E-2</v>
      </c>
      <c r="BS15" s="17"/>
      <c r="BT15" s="17">
        <v>0.14049365436431799</v>
      </c>
      <c r="BU15" s="17">
        <v>0.103750032119893</v>
      </c>
      <c r="BV15" s="17">
        <v>0.19496630019620101</v>
      </c>
      <c r="BW15" s="17"/>
      <c r="BX15" s="17">
        <v>0.14721017286588201</v>
      </c>
      <c r="BY15" s="17">
        <v>0.158362845655872</v>
      </c>
      <c r="BZ15" s="17"/>
      <c r="CA15" s="17">
        <v>8.3979885203712995E-2</v>
      </c>
      <c r="CB15" s="17">
        <v>0.109108934396074</v>
      </c>
      <c r="CC15" s="17">
        <v>0.14836386812017699</v>
      </c>
      <c r="CD15" s="17">
        <v>0.166272836410985</v>
      </c>
      <c r="CE15" s="17">
        <v>0.236902973961816</v>
      </c>
    </row>
    <row r="16" spans="2:83" x14ac:dyDescent="0.35">
      <c r="B16" s="18" t="s">
        <v>113</v>
      </c>
      <c r="C16" s="17">
        <v>9.5947140056930093E-3</v>
      </c>
      <c r="D16" s="17">
        <v>1.40542581041845E-2</v>
      </c>
      <c r="E16" s="17">
        <v>5.2946168552206498E-3</v>
      </c>
      <c r="F16" s="17"/>
      <c r="G16" s="17">
        <v>0</v>
      </c>
      <c r="H16" s="17">
        <v>0</v>
      </c>
      <c r="I16" s="17">
        <v>1.48392586610223E-2</v>
      </c>
      <c r="J16" s="17">
        <v>1.8153251274089701E-2</v>
      </c>
      <c r="K16" s="17">
        <v>1.39220547829023E-2</v>
      </c>
      <c r="L16" s="17">
        <v>0</v>
      </c>
      <c r="M16" s="17"/>
      <c r="N16" s="17">
        <v>9.5371341911954406E-3</v>
      </c>
      <c r="O16" s="17">
        <v>9.2375294946712202E-3</v>
      </c>
      <c r="P16" s="17">
        <v>1.9579927480454399E-2</v>
      </c>
      <c r="Q16" s="17">
        <v>0</v>
      </c>
      <c r="R16" s="17">
        <v>1.96733003410649E-2</v>
      </c>
      <c r="S16" s="17">
        <v>1.71199644569127E-2</v>
      </c>
      <c r="T16" s="17">
        <v>0</v>
      </c>
      <c r="U16" s="17">
        <v>0</v>
      </c>
      <c r="V16" s="17">
        <v>0</v>
      </c>
      <c r="W16" s="17">
        <v>1.4222159477113999E-2</v>
      </c>
      <c r="X16" s="17">
        <v>0</v>
      </c>
      <c r="Y16" s="17">
        <v>3.9550594033728799E-2</v>
      </c>
      <c r="Z16" s="17"/>
      <c r="AA16" s="17">
        <v>1.3055127871724199E-2</v>
      </c>
      <c r="AB16" s="17">
        <v>1.0129543284992999E-2</v>
      </c>
      <c r="AC16" s="17">
        <v>6.2412923663041396E-3</v>
      </c>
      <c r="AD16" s="17">
        <v>7.2699850291652697E-3</v>
      </c>
      <c r="AE16" s="17"/>
      <c r="AF16" s="17">
        <v>1.7433414880219999E-2</v>
      </c>
      <c r="AG16" s="17">
        <v>0</v>
      </c>
      <c r="AH16" s="17">
        <v>9.8083030536639804E-3</v>
      </c>
      <c r="AI16" s="17">
        <v>1.7910582574357101E-2</v>
      </c>
      <c r="AJ16" s="17">
        <v>9.2011806969654799E-3</v>
      </c>
      <c r="AK16" s="17">
        <v>0</v>
      </c>
      <c r="AL16" s="17"/>
      <c r="AM16" s="17">
        <v>1.6630600921973899E-2</v>
      </c>
      <c r="AN16" s="17">
        <v>4.1475569284560804E-3</v>
      </c>
      <c r="AO16" s="17">
        <v>0</v>
      </c>
      <c r="AP16" s="17">
        <v>0</v>
      </c>
      <c r="AQ16" s="17">
        <v>0</v>
      </c>
      <c r="AR16" s="17"/>
      <c r="AS16" s="17">
        <v>6.8498514426495304E-3</v>
      </c>
      <c r="AT16" s="17">
        <v>3.6936724564343398E-3</v>
      </c>
      <c r="AU16" s="17">
        <v>0</v>
      </c>
      <c r="AV16" s="17"/>
      <c r="AW16" s="17">
        <v>1.42904328612733E-2</v>
      </c>
      <c r="AX16" s="17">
        <v>1.3555329138002E-2</v>
      </c>
      <c r="AY16" s="17">
        <v>4.6226182121999497E-3</v>
      </c>
      <c r="AZ16" s="17">
        <v>7.1467802910999403E-3</v>
      </c>
      <c r="BA16" s="17">
        <v>0</v>
      </c>
      <c r="BB16" s="17"/>
      <c r="BC16" s="17">
        <v>8.7765383225775605E-3</v>
      </c>
      <c r="BD16" s="17">
        <v>3.5386245993278202E-3</v>
      </c>
      <c r="BE16" s="17" t="s">
        <v>101</v>
      </c>
      <c r="BF16" s="17">
        <v>3.7061676856503099E-2</v>
      </c>
      <c r="BG16" s="17">
        <v>0</v>
      </c>
      <c r="BH16" s="17">
        <v>1.9588189505233899E-2</v>
      </c>
      <c r="BI16" s="17">
        <v>0</v>
      </c>
      <c r="BJ16" s="17"/>
      <c r="BK16" s="17">
        <v>0</v>
      </c>
      <c r="BL16" s="17">
        <v>1.1990023319721E-2</v>
      </c>
      <c r="BM16" s="17">
        <v>1.35750250196212E-2</v>
      </c>
      <c r="BN16" s="17">
        <v>1.4519350393612801E-2</v>
      </c>
      <c r="BO16" s="17">
        <v>1.8845351159081002E-2</v>
      </c>
      <c r="BP16" s="17">
        <v>0</v>
      </c>
      <c r="BQ16" s="17">
        <v>0</v>
      </c>
      <c r="BR16" s="17">
        <v>0</v>
      </c>
      <c r="BS16" s="17"/>
      <c r="BT16" s="17">
        <v>9.9984889739497592E-3</v>
      </c>
      <c r="BU16" s="17">
        <v>6.7596408972466996E-3</v>
      </c>
      <c r="BV16" s="17">
        <v>1.0541833235503201E-2</v>
      </c>
      <c r="BW16" s="17"/>
      <c r="BX16" s="17">
        <v>7.6620546803406204E-3</v>
      </c>
      <c r="BY16" s="17">
        <v>1.0541312999067E-2</v>
      </c>
      <c r="BZ16" s="17"/>
      <c r="CA16" s="17">
        <v>0</v>
      </c>
      <c r="CB16" s="17">
        <v>1.04058469366541E-2</v>
      </c>
      <c r="CC16" s="17">
        <v>1.34981021660212E-2</v>
      </c>
      <c r="CD16" s="17">
        <v>8.0556646947445402E-3</v>
      </c>
      <c r="CE16" s="17">
        <v>6.5093675261295603E-3</v>
      </c>
    </row>
    <row r="17" spans="2:83" x14ac:dyDescent="0.35">
      <c r="B17" s="18" t="s">
        <v>122</v>
      </c>
      <c r="C17" s="19">
        <v>1.66462331399275E-2</v>
      </c>
      <c r="D17" s="19">
        <v>7.6432393453408302E-3</v>
      </c>
      <c r="E17" s="19">
        <v>2.56032945020324E-2</v>
      </c>
      <c r="F17" s="19"/>
      <c r="G17" s="19">
        <v>2.0494645560618401E-2</v>
      </c>
      <c r="H17" s="19">
        <v>1.17543684339226E-2</v>
      </c>
      <c r="I17" s="19">
        <v>2.22188340458957E-2</v>
      </c>
      <c r="J17" s="19">
        <v>1.1800646751638E-2</v>
      </c>
      <c r="K17" s="19">
        <v>2.5164258705097701E-2</v>
      </c>
      <c r="L17" s="19">
        <v>0</v>
      </c>
      <c r="M17" s="19"/>
      <c r="N17" s="19">
        <v>1.07762201984346E-2</v>
      </c>
      <c r="O17" s="19">
        <v>0</v>
      </c>
      <c r="P17" s="19">
        <v>1.76167157299442E-2</v>
      </c>
      <c r="Q17" s="19">
        <v>2.7827732599268899E-2</v>
      </c>
      <c r="R17" s="19">
        <v>4.9893030315457901E-2</v>
      </c>
      <c r="S17" s="19">
        <v>1.5064354870943E-2</v>
      </c>
      <c r="T17" s="19">
        <v>2.1132711783177899E-2</v>
      </c>
      <c r="U17" s="19">
        <v>2.8498534033060002E-2</v>
      </c>
      <c r="V17" s="19">
        <v>2.4393854996522999E-2</v>
      </c>
      <c r="W17" s="19">
        <v>0</v>
      </c>
      <c r="X17" s="19">
        <v>2.97622512552853E-2</v>
      </c>
      <c r="Y17" s="19">
        <v>0</v>
      </c>
      <c r="Z17" s="19"/>
      <c r="AA17" s="19">
        <v>1.97797055279668E-2</v>
      </c>
      <c r="AB17" s="19">
        <v>1.36112637840245E-2</v>
      </c>
      <c r="AC17" s="19">
        <v>1.2283103227225201E-2</v>
      </c>
      <c r="AD17" s="19">
        <v>2.2138236922069902E-2</v>
      </c>
      <c r="AE17" s="19"/>
      <c r="AF17" s="19">
        <v>6.7933710926761804E-3</v>
      </c>
      <c r="AG17" s="19">
        <v>2.1207109714667001E-2</v>
      </c>
      <c r="AH17" s="19">
        <v>8.6109486610099102E-3</v>
      </c>
      <c r="AI17" s="19">
        <v>7.3675975899167899E-3</v>
      </c>
      <c r="AJ17" s="19">
        <v>3.7997334131886301E-2</v>
      </c>
      <c r="AK17" s="19">
        <v>4.2461523702134199E-2</v>
      </c>
      <c r="AL17" s="19"/>
      <c r="AM17" s="19">
        <v>1.4505193206007501E-2</v>
      </c>
      <c r="AN17" s="19">
        <v>1.4944028802285099E-2</v>
      </c>
      <c r="AO17" s="19">
        <v>3.9938815501546203E-2</v>
      </c>
      <c r="AP17" s="19">
        <v>0.10699335939353601</v>
      </c>
      <c r="AQ17" s="19">
        <v>1.5147246405063999E-2</v>
      </c>
      <c r="AR17" s="19"/>
      <c r="AS17" s="19">
        <v>5.5340282837014303E-3</v>
      </c>
      <c r="AT17" s="19">
        <v>1.5923158820449E-2</v>
      </c>
      <c r="AU17" s="19">
        <v>0</v>
      </c>
      <c r="AV17" s="19"/>
      <c r="AW17" s="19">
        <v>1.1543749191302299E-2</v>
      </c>
      <c r="AX17" s="19">
        <v>1.7664265433698201E-2</v>
      </c>
      <c r="AY17" s="19">
        <v>2.37079991142157E-2</v>
      </c>
      <c r="AZ17" s="19">
        <v>1.5098582833390399E-2</v>
      </c>
      <c r="BA17" s="19">
        <v>0</v>
      </c>
      <c r="BB17" s="19"/>
      <c r="BC17" s="19">
        <v>1.15500229331153E-2</v>
      </c>
      <c r="BD17" s="19">
        <v>1.5798522012680598E-2</v>
      </c>
      <c r="BE17" s="19" t="s">
        <v>101</v>
      </c>
      <c r="BF17" s="19">
        <v>1.8897846731618199E-2</v>
      </c>
      <c r="BG17" s="19">
        <v>0</v>
      </c>
      <c r="BH17" s="19">
        <v>3.1867090448695103E-2</v>
      </c>
      <c r="BI17" s="19">
        <v>7.1221827629873002E-2</v>
      </c>
      <c r="BJ17" s="19"/>
      <c r="BK17" s="19">
        <v>0</v>
      </c>
      <c r="BL17" s="19">
        <v>2.7926277157276601E-2</v>
      </c>
      <c r="BM17" s="19">
        <v>1.78446950021529E-2</v>
      </c>
      <c r="BN17" s="19">
        <v>1.6004307790877699E-2</v>
      </c>
      <c r="BO17" s="19">
        <v>1.5996655342021101E-2</v>
      </c>
      <c r="BP17" s="19">
        <v>2.1106808641724002E-2</v>
      </c>
      <c r="BQ17" s="19">
        <v>2.1007922971306599E-2</v>
      </c>
      <c r="BR17" s="19">
        <v>0</v>
      </c>
      <c r="BS17" s="19"/>
      <c r="BT17" s="19">
        <v>1.6265070947833599E-2</v>
      </c>
      <c r="BU17" s="19">
        <v>9.0040876194725696E-3</v>
      </c>
      <c r="BV17" s="19">
        <v>2.0763783785825499E-2</v>
      </c>
      <c r="BW17" s="19"/>
      <c r="BX17" s="19">
        <v>8.1640412012220203E-3</v>
      </c>
      <c r="BY17" s="19">
        <v>2.0750195006370601E-2</v>
      </c>
      <c r="BZ17" s="19"/>
      <c r="CA17" s="19">
        <v>0</v>
      </c>
      <c r="CB17" s="19">
        <v>3.0713084242479899E-2</v>
      </c>
      <c r="CC17" s="19">
        <v>1.6901808110780001E-2</v>
      </c>
      <c r="CD17" s="19">
        <v>7.3835412292125001E-3</v>
      </c>
      <c r="CE17" s="19">
        <v>1.3013110092131601E-2</v>
      </c>
    </row>
    <row r="18" spans="2:83" x14ac:dyDescent="0.35">
      <c r="B18" s="32" t="s">
        <v>348</v>
      </c>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E22"/>
  <sheetViews>
    <sheetView showGridLines="0" topLeftCell="A13"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314</v>
      </c>
      <c r="D7" s="10">
        <v>173</v>
      </c>
      <c r="E7" s="10">
        <v>140</v>
      </c>
      <c r="F7" s="10"/>
      <c r="G7" s="10">
        <v>78</v>
      </c>
      <c r="H7" s="10">
        <v>95</v>
      </c>
      <c r="I7" s="10">
        <v>73</v>
      </c>
      <c r="J7" s="10">
        <v>51</v>
      </c>
      <c r="K7" s="10">
        <v>11</v>
      </c>
      <c r="L7" s="10">
        <v>6</v>
      </c>
      <c r="M7" s="10"/>
      <c r="N7" s="10">
        <v>92</v>
      </c>
      <c r="O7" s="10">
        <v>35</v>
      </c>
      <c r="P7" s="10">
        <v>22</v>
      </c>
      <c r="Q7" s="10">
        <v>28</v>
      </c>
      <c r="R7" s="10">
        <v>18</v>
      </c>
      <c r="S7" s="10">
        <v>27</v>
      </c>
      <c r="T7" s="10">
        <v>18</v>
      </c>
      <c r="U7" s="10">
        <v>11</v>
      </c>
      <c r="V7" s="10">
        <v>32</v>
      </c>
      <c r="W7" s="10">
        <v>17</v>
      </c>
      <c r="X7" s="10">
        <v>8</v>
      </c>
      <c r="Y7" s="10">
        <v>6</v>
      </c>
      <c r="Z7" s="10"/>
      <c r="AA7" s="10">
        <v>95</v>
      </c>
      <c r="AB7" s="10">
        <v>100</v>
      </c>
      <c r="AC7" s="10">
        <v>48</v>
      </c>
      <c r="AD7" s="10">
        <v>71</v>
      </c>
      <c r="AE7" s="10"/>
      <c r="AF7" s="10">
        <v>130</v>
      </c>
      <c r="AG7" s="10">
        <v>72</v>
      </c>
      <c r="AH7" s="10">
        <v>44</v>
      </c>
      <c r="AI7" s="10">
        <v>45</v>
      </c>
      <c r="AJ7" s="10">
        <v>12</v>
      </c>
      <c r="AK7" s="10">
        <v>11</v>
      </c>
      <c r="AL7" s="10"/>
      <c r="AM7" s="10">
        <v>105</v>
      </c>
      <c r="AN7" s="10">
        <v>118</v>
      </c>
      <c r="AO7" s="10">
        <v>24</v>
      </c>
      <c r="AP7" s="10">
        <v>1</v>
      </c>
      <c r="AQ7" s="10">
        <v>24</v>
      </c>
      <c r="AR7" s="10"/>
      <c r="AS7" s="10">
        <v>72</v>
      </c>
      <c r="AT7" s="10">
        <v>119</v>
      </c>
      <c r="AU7" s="10">
        <v>30</v>
      </c>
      <c r="AV7" s="10"/>
      <c r="AW7" s="10">
        <v>53</v>
      </c>
      <c r="AX7" s="10">
        <v>93</v>
      </c>
      <c r="AY7" s="10">
        <v>90</v>
      </c>
      <c r="AZ7" s="10">
        <v>73</v>
      </c>
      <c r="BA7" s="10">
        <v>3</v>
      </c>
      <c r="BB7" s="10"/>
      <c r="BC7" s="10">
        <v>86</v>
      </c>
      <c r="BD7" s="10">
        <v>81</v>
      </c>
      <c r="BE7" s="10" t="s">
        <v>100</v>
      </c>
      <c r="BF7" s="10">
        <v>27</v>
      </c>
      <c r="BG7" s="10">
        <v>26</v>
      </c>
      <c r="BH7" s="10">
        <v>83</v>
      </c>
      <c r="BI7" s="10">
        <v>6</v>
      </c>
      <c r="BJ7" s="10"/>
      <c r="BK7" s="10">
        <v>12</v>
      </c>
      <c r="BL7" s="10">
        <v>35</v>
      </c>
      <c r="BM7" s="10">
        <v>74</v>
      </c>
      <c r="BN7" s="10">
        <v>54</v>
      </c>
      <c r="BO7" s="10">
        <v>35</v>
      </c>
      <c r="BP7" s="10">
        <v>35</v>
      </c>
      <c r="BQ7" s="10">
        <v>27</v>
      </c>
      <c r="BR7" s="10">
        <v>32</v>
      </c>
      <c r="BS7" s="10"/>
      <c r="BT7" s="10">
        <v>142</v>
      </c>
      <c r="BU7" s="10">
        <v>12</v>
      </c>
      <c r="BV7" s="10">
        <v>159</v>
      </c>
      <c r="BW7" s="10"/>
      <c r="BX7" s="10">
        <v>164</v>
      </c>
      <c r="BY7" s="10">
        <v>144</v>
      </c>
      <c r="BZ7" s="10"/>
      <c r="CA7" s="10">
        <v>30</v>
      </c>
      <c r="CB7" s="10">
        <v>56</v>
      </c>
      <c r="CC7" s="10">
        <v>103</v>
      </c>
      <c r="CD7" s="10">
        <v>48</v>
      </c>
      <c r="CE7" s="10">
        <v>74</v>
      </c>
    </row>
    <row r="8" spans="2:83" ht="30" customHeight="1" x14ac:dyDescent="0.35">
      <c r="B8" s="11" t="s">
        <v>20</v>
      </c>
      <c r="C8" s="11">
        <v>310</v>
      </c>
      <c r="D8" s="11">
        <v>167</v>
      </c>
      <c r="E8" s="11">
        <v>143</v>
      </c>
      <c r="F8" s="11"/>
      <c r="G8" s="11">
        <v>77</v>
      </c>
      <c r="H8" s="11">
        <v>91</v>
      </c>
      <c r="I8" s="11">
        <v>73</v>
      </c>
      <c r="J8" s="11">
        <v>53</v>
      </c>
      <c r="K8" s="11">
        <v>11</v>
      </c>
      <c r="L8" s="11">
        <v>6</v>
      </c>
      <c r="M8" s="11"/>
      <c r="N8" s="11">
        <v>87</v>
      </c>
      <c r="O8" s="11">
        <v>35</v>
      </c>
      <c r="P8" s="11">
        <v>21</v>
      </c>
      <c r="Q8" s="11">
        <v>28</v>
      </c>
      <c r="R8" s="11">
        <v>19</v>
      </c>
      <c r="S8" s="11">
        <v>30</v>
      </c>
      <c r="T8" s="11">
        <v>18</v>
      </c>
      <c r="U8" s="11">
        <v>10</v>
      </c>
      <c r="V8" s="11">
        <v>32</v>
      </c>
      <c r="W8" s="11">
        <v>16</v>
      </c>
      <c r="X8" s="11">
        <v>8</v>
      </c>
      <c r="Y8" s="11">
        <v>6</v>
      </c>
      <c r="Z8" s="11"/>
      <c r="AA8" s="11">
        <v>88</v>
      </c>
      <c r="AB8" s="11">
        <v>94</v>
      </c>
      <c r="AC8" s="11">
        <v>60</v>
      </c>
      <c r="AD8" s="11">
        <v>69</v>
      </c>
      <c r="AE8" s="11"/>
      <c r="AF8" s="11">
        <v>123</v>
      </c>
      <c r="AG8" s="11">
        <v>70</v>
      </c>
      <c r="AH8" s="11">
        <v>47</v>
      </c>
      <c r="AI8" s="11">
        <v>46</v>
      </c>
      <c r="AJ8" s="11">
        <v>12</v>
      </c>
      <c r="AK8" s="11">
        <v>11</v>
      </c>
      <c r="AL8" s="11"/>
      <c r="AM8" s="11">
        <v>106</v>
      </c>
      <c r="AN8" s="11">
        <v>115</v>
      </c>
      <c r="AO8" s="11">
        <v>23</v>
      </c>
      <c r="AP8" s="11">
        <v>1</v>
      </c>
      <c r="AQ8" s="11">
        <v>25</v>
      </c>
      <c r="AR8" s="11"/>
      <c r="AS8" s="11">
        <v>73</v>
      </c>
      <c r="AT8" s="11">
        <v>116</v>
      </c>
      <c r="AU8" s="11">
        <v>30</v>
      </c>
      <c r="AV8" s="11"/>
      <c r="AW8" s="11">
        <v>55</v>
      </c>
      <c r="AX8" s="11">
        <v>93</v>
      </c>
      <c r="AY8" s="11">
        <v>91</v>
      </c>
      <c r="AZ8" s="11">
        <v>67</v>
      </c>
      <c r="BA8" s="11">
        <v>2</v>
      </c>
      <c r="BB8" s="11"/>
      <c r="BC8" s="11">
        <v>81</v>
      </c>
      <c r="BD8" s="11">
        <v>79</v>
      </c>
      <c r="BE8" s="11" t="s">
        <v>100</v>
      </c>
      <c r="BF8" s="11">
        <v>28</v>
      </c>
      <c r="BG8" s="11">
        <v>27</v>
      </c>
      <c r="BH8" s="11">
        <v>85</v>
      </c>
      <c r="BI8" s="11">
        <v>6</v>
      </c>
      <c r="BJ8" s="11"/>
      <c r="BK8" s="11">
        <v>12</v>
      </c>
      <c r="BL8" s="11">
        <v>36</v>
      </c>
      <c r="BM8" s="11">
        <v>75</v>
      </c>
      <c r="BN8" s="11">
        <v>56</v>
      </c>
      <c r="BO8" s="11">
        <v>35</v>
      </c>
      <c r="BP8" s="11">
        <v>34</v>
      </c>
      <c r="BQ8" s="11">
        <v>25</v>
      </c>
      <c r="BR8" s="11">
        <v>27</v>
      </c>
      <c r="BS8" s="11"/>
      <c r="BT8" s="11">
        <v>138</v>
      </c>
      <c r="BU8" s="11">
        <v>12</v>
      </c>
      <c r="BV8" s="11">
        <v>158</v>
      </c>
      <c r="BW8" s="11"/>
      <c r="BX8" s="11">
        <v>165</v>
      </c>
      <c r="BY8" s="11">
        <v>140</v>
      </c>
      <c r="BZ8" s="11"/>
      <c r="CA8" s="11">
        <v>20</v>
      </c>
      <c r="CB8" s="11">
        <v>60</v>
      </c>
      <c r="CC8" s="11">
        <v>97</v>
      </c>
      <c r="CD8" s="11">
        <v>57</v>
      </c>
      <c r="CE8" s="11">
        <v>73</v>
      </c>
    </row>
    <row r="9" spans="2:83" ht="72.5" x14ac:dyDescent="0.35">
      <c r="B9" s="18" t="s">
        <v>124</v>
      </c>
      <c r="C9" s="17">
        <v>0.30837262578548202</v>
      </c>
      <c r="D9" s="17">
        <v>0.29649445875100899</v>
      </c>
      <c r="E9" s="17">
        <v>0.32437178273655798</v>
      </c>
      <c r="F9" s="17"/>
      <c r="G9" s="17">
        <v>0.53312144665477701</v>
      </c>
      <c r="H9" s="17">
        <v>0.29559135002547898</v>
      </c>
      <c r="I9" s="17">
        <v>0.28920543521809</v>
      </c>
      <c r="J9" s="17">
        <v>0.106121609382595</v>
      </c>
      <c r="K9" s="17">
        <v>0.117911796745684</v>
      </c>
      <c r="L9" s="17">
        <v>0</v>
      </c>
      <c r="M9" s="17"/>
      <c r="N9" s="17">
        <v>0.43021998408659201</v>
      </c>
      <c r="O9" s="17">
        <v>0.231332446185671</v>
      </c>
      <c r="P9" s="17">
        <v>0.22998626235097</v>
      </c>
      <c r="Q9" s="17">
        <v>0.32100146571198801</v>
      </c>
      <c r="R9" s="17">
        <v>0.22036129897324599</v>
      </c>
      <c r="S9" s="17">
        <v>0.238456612802639</v>
      </c>
      <c r="T9" s="17">
        <v>0.402188472125041</v>
      </c>
      <c r="U9" s="17">
        <v>7.6374036470473597E-2</v>
      </c>
      <c r="V9" s="17">
        <v>0.28577390888279403</v>
      </c>
      <c r="W9" s="17">
        <v>0.22638823973672101</v>
      </c>
      <c r="X9" s="17">
        <v>0.111246784052555</v>
      </c>
      <c r="Y9" s="17">
        <v>0.53509542407060096</v>
      </c>
      <c r="Z9" s="17"/>
      <c r="AA9" s="17">
        <v>0.31710858977373202</v>
      </c>
      <c r="AB9" s="17">
        <v>0.231374607218333</v>
      </c>
      <c r="AC9" s="17">
        <v>0.34857902472586999</v>
      </c>
      <c r="AD9" s="17">
        <v>0.36717673310601001</v>
      </c>
      <c r="AE9" s="17"/>
      <c r="AF9" s="17">
        <v>0.34495926508166302</v>
      </c>
      <c r="AG9" s="17">
        <v>0.269341264040659</v>
      </c>
      <c r="AH9" s="17">
        <v>0.30298502731189703</v>
      </c>
      <c r="AI9" s="17">
        <v>0.21172111151571099</v>
      </c>
      <c r="AJ9" s="17">
        <v>0.69574671586440495</v>
      </c>
      <c r="AK9" s="17">
        <v>0.15965765093231901</v>
      </c>
      <c r="AL9" s="17"/>
      <c r="AM9" s="17">
        <v>0.21174876289606501</v>
      </c>
      <c r="AN9" s="17">
        <v>0.31079248117045899</v>
      </c>
      <c r="AO9" s="17">
        <v>0.21213698301223299</v>
      </c>
      <c r="AP9" s="17">
        <v>0</v>
      </c>
      <c r="AQ9" s="17">
        <v>0.45346711486028102</v>
      </c>
      <c r="AR9" s="17"/>
      <c r="AS9" s="17">
        <v>0.28140162290506299</v>
      </c>
      <c r="AT9" s="17">
        <v>0.345786294938082</v>
      </c>
      <c r="AU9" s="17">
        <v>0.223460132445262</v>
      </c>
      <c r="AV9" s="17"/>
      <c r="AW9" s="17">
        <v>0.268454877793185</v>
      </c>
      <c r="AX9" s="17">
        <v>0.29175430825291898</v>
      </c>
      <c r="AY9" s="17">
        <v>0.28652261145362501</v>
      </c>
      <c r="AZ9" s="17">
        <v>0.38104438392420997</v>
      </c>
      <c r="BA9" s="17">
        <v>0.59132616751134504</v>
      </c>
      <c r="BB9" s="17"/>
      <c r="BC9" s="17">
        <v>0.39149503682997899</v>
      </c>
      <c r="BD9" s="17">
        <v>0.20661284554371301</v>
      </c>
      <c r="BE9" s="17" t="s">
        <v>101</v>
      </c>
      <c r="BF9" s="17">
        <v>0.33250765193702703</v>
      </c>
      <c r="BG9" s="17">
        <v>0.25533560550664902</v>
      </c>
      <c r="BH9" s="17">
        <v>0.29982841249202702</v>
      </c>
      <c r="BI9" s="17">
        <v>0.50368678274446599</v>
      </c>
      <c r="BJ9" s="17"/>
      <c r="BK9" s="17">
        <v>0.22087567523323701</v>
      </c>
      <c r="BL9" s="17">
        <v>0.42695667946700799</v>
      </c>
      <c r="BM9" s="17">
        <v>0.355945839169371</v>
      </c>
      <c r="BN9" s="17">
        <v>0.258010346532629</v>
      </c>
      <c r="BO9" s="17">
        <v>0.181876746841347</v>
      </c>
      <c r="BP9" s="17">
        <v>0.27577397192889802</v>
      </c>
      <c r="BQ9" s="17">
        <v>0.327810172059812</v>
      </c>
      <c r="BR9" s="17">
        <v>0.30008003593786098</v>
      </c>
      <c r="BS9" s="17"/>
      <c r="BT9" s="17">
        <v>0.29752562710212999</v>
      </c>
      <c r="BU9" s="17">
        <v>6.8891094712170406E-2</v>
      </c>
      <c r="BV9" s="17">
        <v>0.33864840681482999</v>
      </c>
      <c r="BW9" s="17"/>
      <c r="BX9" s="17">
        <v>0.33161555564918399</v>
      </c>
      <c r="BY9" s="17">
        <v>0.27398012358798701</v>
      </c>
      <c r="BZ9" s="17"/>
      <c r="CA9" s="17">
        <v>0.50143337704757596</v>
      </c>
      <c r="CB9" s="17">
        <v>0.28240065807118903</v>
      </c>
      <c r="CC9" s="17">
        <v>0.220034500112535</v>
      </c>
      <c r="CD9" s="17">
        <v>0.30044104496906099</v>
      </c>
      <c r="CE9" s="17">
        <v>0.399029100797339</v>
      </c>
    </row>
    <row r="10" spans="2:83" ht="29" x14ac:dyDescent="0.35">
      <c r="B10" s="18" t="s">
        <v>125</v>
      </c>
      <c r="C10" s="17">
        <v>0.28740842424228902</v>
      </c>
      <c r="D10" s="17">
        <v>0.250000831826244</v>
      </c>
      <c r="E10" s="17">
        <v>0.32607946849490499</v>
      </c>
      <c r="F10" s="17"/>
      <c r="G10" s="17">
        <v>0.22002589125403799</v>
      </c>
      <c r="H10" s="17">
        <v>0.298334542760544</v>
      </c>
      <c r="I10" s="17">
        <v>0.28173436623497</v>
      </c>
      <c r="J10" s="17">
        <v>0.394000068123039</v>
      </c>
      <c r="K10" s="17">
        <v>0.25900759156568198</v>
      </c>
      <c r="L10" s="17">
        <v>0.16844546758526899</v>
      </c>
      <c r="M10" s="17"/>
      <c r="N10" s="17">
        <v>0.25222004505831302</v>
      </c>
      <c r="O10" s="17">
        <v>0.140642030883778</v>
      </c>
      <c r="P10" s="17">
        <v>0.49695579819128899</v>
      </c>
      <c r="Q10" s="17">
        <v>0.38350832628159598</v>
      </c>
      <c r="R10" s="17">
        <v>0.16651359735684701</v>
      </c>
      <c r="S10" s="17">
        <v>0.205104296396981</v>
      </c>
      <c r="T10" s="17">
        <v>0.25712413790863098</v>
      </c>
      <c r="U10" s="17">
        <v>0.18775791106655801</v>
      </c>
      <c r="V10" s="17">
        <v>0.35377321368474202</v>
      </c>
      <c r="W10" s="17">
        <v>0.56143735028679098</v>
      </c>
      <c r="X10" s="17">
        <v>0.48012206356967202</v>
      </c>
      <c r="Y10" s="17">
        <v>0.162670412722662</v>
      </c>
      <c r="Z10" s="17"/>
      <c r="AA10" s="17">
        <v>0.24833056628605199</v>
      </c>
      <c r="AB10" s="17">
        <v>0.34415872519295898</v>
      </c>
      <c r="AC10" s="17">
        <v>0.26940139448093198</v>
      </c>
      <c r="AD10" s="17">
        <v>0.275715073937287</v>
      </c>
      <c r="AE10" s="17"/>
      <c r="AF10" s="17">
        <v>0.19451095845178301</v>
      </c>
      <c r="AG10" s="17">
        <v>0.31300921390136699</v>
      </c>
      <c r="AH10" s="17">
        <v>0.380631182688765</v>
      </c>
      <c r="AI10" s="17">
        <v>0.39585580575541901</v>
      </c>
      <c r="AJ10" s="17">
        <v>0.32786223295079903</v>
      </c>
      <c r="AK10" s="17">
        <v>0.26670780686763301</v>
      </c>
      <c r="AL10" s="17"/>
      <c r="AM10" s="17">
        <v>0.25751055068295903</v>
      </c>
      <c r="AN10" s="17">
        <v>0.29682701688068702</v>
      </c>
      <c r="AO10" s="17">
        <v>0.27868681893012198</v>
      </c>
      <c r="AP10" s="17">
        <v>1</v>
      </c>
      <c r="AQ10" s="17">
        <v>0.37918015697749002</v>
      </c>
      <c r="AR10" s="17"/>
      <c r="AS10" s="17">
        <v>0.18550450620417999</v>
      </c>
      <c r="AT10" s="17">
        <v>0.319483753708383</v>
      </c>
      <c r="AU10" s="17">
        <v>0.29492616193974902</v>
      </c>
      <c r="AV10" s="17"/>
      <c r="AW10" s="17">
        <v>0.34920170942604201</v>
      </c>
      <c r="AX10" s="17">
        <v>0.30923695170474302</v>
      </c>
      <c r="AY10" s="17">
        <v>0.31449511678729503</v>
      </c>
      <c r="AZ10" s="17">
        <v>0.18695845974311201</v>
      </c>
      <c r="BA10" s="17">
        <v>0</v>
      </c>
      <c r="BB10" s="17"/>
      <c r="BC10" s="17">
        <v>0.184054112690443</v>
      </c>
      <c r="BD10" s="17">
        <v>0.30825168723319701</v>
      </c>
      <c r="BE10" s="17" t="s">
        <v>101</v>
      </c>
      <c r="BF10" s="17">
        <v>0.16813562867995499</v>
      </c>
      <c r="BG10" s="17">
        <v>0.38541539483151499</v>
      </c>
      <c r="BH10" s="17">
        <v>0.36702670980959201</v>
      </c>
      <c r="BI10" s="17">
        <v>0.50873976254185704</v>
      </c>
      <c r="BJ10" s="17"/>
      <c r="BK10" s="17">
        <v>0.41876404470346801</v>
      </c>
      <c r="BL10" s="17">
        <v>0.23323871675666899</v>
      </c>
      <c r="BM10" s="17">
        <v>0.31213376882969601</v>
      </c>
      <c r="BN10" s="17">
        <v>0.291795622873185</v>
      </c>
      <c r="BO10" s="17">
        <v>0.319707513831337</v>
      </c>
      <c r="BP10" s="17">
        <v>0.27475039587654798</v>
      </c>
      <c r="BQ10" s="17">
        <v>0.28529335729856697</v>
      </c>
      <c r="BR10" s="17">
        <v>0.216064693884085</v>
      </c>
      <c r="BS10" s="17"/>
      <c r="BT10" s="17">
        <v>0.26913511881485302</v>
      </c>
      <c r="BU10" s="17">
        <v>0.39934795091113001</v>
      </c>
      <c r="BV10" s="17">
        <v>0.296802814415978</v>
      </c>
      <c r="BW10" s="17"/>
      <c r="BX10" s="17">
        <v>0.27663891846071298</v>
      </c>
      <c r="BY10" s="17">
        <v>0.30496825267759498</v>
      </c>
      <c r="BZ10" s="17"/>
      <c r="CA10" s="17">
        <v>0.14689984620026</v>
      </c>
      <c r="CB10" s="17">
        <v>0.26398518052005998</v>
      </c>
      <c r="CC10" s="17">
        <v>0.35620490156131701</v>
      </c>
      <c r="CD10" s="17">
        <v>0.23139179225596099</v>
      </c>
      <c r="CE10" s="17">
        <v>0.29788480513312798</v>
      </c>
    </row>
    <row r="11" spans="2:83" ht="29" x14ac:dyDescent="0.35">
      <c r="B11" s="18" t="s">
        <v>126</v>
      </c>
      <c r="C11" s="17">
        <v>0.27709621479427199</v>
      </c>
      <c r="D11" s="17">
        <v>0.26327371952343198</v>
      </c>
      <c r="E11" s="17">
        <v>0.295145458375978</v>
      </c>
      <c r="F11" s="17"/>
      <c r="G11" s="17">
        <v>0.24810200070274599</v>
      </c>
      <c r="H11" s="17">
        <v>0.28612252476229799</v>
      </c>
      <c r="I11" s="17">
        <v>0.29676798677014199</v>
      </c>
      <c r="J11" s="17">
        <v>0.26566780091175402</v>
      </c>
      <c r="K11" s="17">
        <v>0.36824538077510699</v>
      </c>
      <c r="L11" s="17">
        <v>0.20691942177723099</v>
      </c>
      <c r="M11" s="17"/>
      <c r="N11" s="17">
        <v>0.20528471983351901</v>
      </c>
      <c r="O11" s="17">
        <v>0.29224259768049499</v>
      </c>
      <c r="P11" s="17">
        <v>0.32978815161557401</v>
      </c>
      <c r="Q11" s="17">
        <v>0.396900135645606</v>
      </c>
      <c r="R11" s="17">
        <v>0.33642188027520997</v>
      </c>
      <c r="S11" s="17">
        <v>0.18157707553430399</v>
      </c>
      <c r="T11" s="17">
        <v>0.15670437613913701</v>
      </c>
      <c r="U11" s="17">
        <v>0.54537074131067897</v>
      </c>
      <c r="V11" s="17">
        <v>0.27220707701583602</v>
      </c>
      <c r="W11" s="17">
        <v>0.35476881949759898</v>
      </c>
      <c r="X11" s="17">
        <v>0.42275964039210401</v>
      </c>
      <c r="Y11" s="17">
        <v>0.30223416320673702</v>
      </c>
      <c r="Z11" s="17"/>
      <c r="AA11" s="17">
        <v>0.28007785361191301</v>
      </c>
      <c r="AB11" s="17">
        <v>0.276943465984823</v>
      </c>
      <c r="AC11" s="17">
        <v>0.30745077101787899</v>
      </c>
      <c r="AD11" s="17">
        <v>0.24707310360608201</v>
      </c>
      <c r="AE11" s="17"/>
      <c r="AF11" s="17">
        <v>0.302409164873087</v>
      </c>
      <c r="AG11" s="17">
        <v>0.25463613494739301</v>
      </c>
      <c r="AH11" s="17">
        <v>0.26785423670147501</v>
      </c>
      <c r="AI11" s="17">
        <v>0.34362709838764199</v>
      </c>
      <c r="AJ11" s="17">
        <v>7.9116780911929904E-2</v>
      </c>
      <c r="AK11" s="17">
        <v>0.11973731382863</v>
      </c>
      <c r="AL11" s="17"/>
      <c r="AM11" s="17">
        <v>0.245797046055383</v>
      </c>
      <c r="AN11" s="17">
        <v>0.29427296249259499</v>
      </c>
      <c r="AO11" s="17">
        <v>0.21141515620902501</v>
      </c>
      <c r="AP11" s="17">
        <v>0</v>
      </c>
      <c r="AQ11" s="17">
        <v>0.44746683723684699</v>
      </c>
      <c r="AR11" s="17"/>
      <c r="AS11" s="17">
        <v>0.24635384436558799</v>
      </c>
      <c r="AT11" s="17">
        <v>0.34202876139508498</v>
      </c>
      <c r="AU11" s="17">
        <v>0.25595459426644301</v>
      </c>
      <c r="AV11" s="17"/>
      <c r="AW11" s="17">
        <v>0.24016055035058001</v>
      </c>
      <c r="AX11" s="17">
        <v>0.27447817821252501</v>
      </c>
      <c r="AY11" s="17">
        <v>0.33035944764851799</v>
      </c>
      <c r="AZ11" s="17">
        <v>0.225770920234283</v>
      </c>
      <c r="BA11" s="17">
        <v>0.40867383248865502</v>
      </c>
      <c r="BB11" s="17"/>
      <c r="BC11" s="17">
        <v>0.179063617666917</v>
      </c>
      <c r="BD11" s="17">
        <v>0.27143019916892003</v>
      </c>
      <c r="BE11" s="17" t="s">
        <v>101</v>
      </c>
      <c r="BF11" s="17">
        <v>0.27760254252146399</v>
      </c>
      <c r="BG11" s="17">
        <v>0.353134349680295</v>
      </c>
      <c r="BH11" s="17">
        <v>0.36453524936124498</v>
      </c>
      <c r="BI11" s="17">
        <v>0.34327634843268201</v>
      </c>
      <c r="BJ11" s="17"/>
      <c r="BK11" s="17">
        <v>0.40849298612537399</v>
      </c>
      <c r="BL11" s="17">
        <v>0.30160698582815398</v>
      </c>
      <c r="BM11" s="17">
        <v>0.30406283031947501</v>
      </c>
      <c r="BN11" s="17">
        <v>0.27174550821195198</v>
      </c>
      <c r="BO11" s="17">
        <v>0.37116878025216299</v>
      </c>
      <c r="BP11" s="17">
        <v>0.25858072162923101</v>
      </c>
      <c r="BQ11" s="17">
        <v>0.20286495825968001</v>
      </c>
      <c r="BR11" s="17">
        <v>0.12636563057587899</v>
      </c>
      <c r="BS11" s="17"/>
      <c r="BT11" s="17">
        <v>0.29275336796089102</v>
      </c>
      <c r="BU11" s="17">
        <v>0.271990883906018</v>
      </c>
      <c r="BV11" s="17">
        <v>0.26582975343340398</v>
      </c>
      <c r="BW11" s="17"/>
      <c r="BX11" s="17">
        <v>0.29763204795036502</v>
      </c>
      <c r="BY11" s="17">
        <v>0.249476591748369</v>
      </c>
      <c r="BZ11" s="17"/>
      <c r="CA11" s="17">
        <v>0.25488240795959</v>
      </c>
      <c r="CB11" s="17">
        <v>0.23159862881707599</v>
      </c>
      <c r="CC11" s="17">
        <v>0.29671447117692501</v>
      </c>
      <c r="CD11" s="17">
        <v>0.29549427969502501</v>
      </c>
      <c r="CE11" s="17">
        <v>0.27639937120159502</v>
      </c>
    </row>
    <row r="12" spans="2:83" ht="29" x14ac:dyDescent="0.35">
      <c r="B12" s="18" t="s">
        <v>127</v>
      </c>
      <c r="C12" s="17">
        <v>0.205930466100016</v>
      </c>
      <c r="D12" s="17">
        <v>0.266380298289009</v>
      </c>
      <c r="E12" s="17">
        <v>0.13685987771104399</v>
      </c>
      <c r="F12" s="17"/>
      <c r="G12" s="17">
        <v>0.257234936406675</v>
      </c>
      <c r="H12" s="17">
        <v>0.21848241748818401</v>
      </c>
      <c r="I12" s="17">
        <v>0.25678131255262099</v>
      </c>
      <c r="J12" s="17">
        <v>8.5938960918525306E-2</v>
      </c>
      <c r="K12" s="17">
        <v>0</v>
      </c>
      <c r="L12" s="17">
        <v>0.17502983839200201</v>
      </c>
      <c r="M12" s="17"/>
      <c r="N12" s="17">
        <v>0.30195259694544602</v>
      </c>
      <c r="O12" s="17">
        <v>0.21036951553409899</v>
      </c>
      <c r="P12" s="17">
        <v>8.7936767927052101E-2</v>
      </c>
      <c r="Q12" s="17">
        <v>0.14519663153412701</v>
      </c>
      <c r="R12" s="17">
        <v>0.26705610750060998</v>
      </c>
      <c r="S12" s="17">
        <v>8.7685406333994895E-2</v>
      </c>
      <c r="T12" s="17">
        <v>0.21961203034467999</v>
      </c>
      <c r="U12" s="17">
        <v>0.18965407454791</v>
      </c>
      <c r="V12" s="17">
        <v>0.23995164865093299</v>
      </c>
      <c r="W12" s="17">
        <v>0.111833425909802</v>
      </c>
      <c r="X12" s="17">
        <v>0</v>
      </c>
      <c r="Y12" s="17">
        <v>0.21451744925659799</v>
      </c>
      <c r="Z12" s="17"/>
      <c r="AA12" s="17">
        <v>0.310064221991179</v>
      </c>
      <c r="AB12" s="17">
        <v>0.14684980557329499</v>
      </c>
      <c r="AC12" s="17">
        <v>0.20665310849455101</v>
      </c>
      <c r="AD12" s="17">
        <v>0.15259638424632299</v>
      </c>
      <c r="AE12" s="17"/>
      <c r="AF12" s="17">
        <v>0.27391778533857603</v>
      </c>
      <c r="AG12" s="17">
        <v>0.18884767866442401</v>
      </c>
      <c r="AH12" s="17">
        <v>6.3698909793389102E-2</v>
      </c>
      <c r="AI12" s="17">
        <v>0.187870587550029</v>
      </c>
      <c r="AJ12" s="17">
        <v>7.5991736897860804E-2</v>
      </c>
      <c r="AK12" s="17">
        <v>0.37086553155432</v>
      </c>
      <c r="AL12" s="17"/>
      <c r="AM12" s="17">
        <v>0.17098643530476601</v>
      </c>
      <c r="AN12" s="17">
        <v>0.250033065733611</v>
      </c>
      <c r="AO12" s="17">
        <v>0.24635790315193401</v>
      </c>
      <c r="AP12" s="17">
        <v>0</v>
      </c>
      <c r="AQ12" s="17">
        <v>4.0331592237605698E-2</v>
      </c>
      <c r="AR12" s="17"/>
      <c r="AS12" s="17">
        <v>0.175313397605382</v>
      </c>
      <c r="AT12" s="17">
        <v>0.22289446006654001</v>
      </c>
      <c r="AU12" s="17">
        <v>0.249670092868222</v>
      </c>
      <c r="AV12" s="17"/>
      <c r="AW12" s="17">
        <v>0.16940439811899499</v>
      </c>
      <c r="AX12" s="17">
        <v>0.16448294920925099</v>
      </c>
      <c r="AY12" s="17">
        <v>0.247859501507599</v>
      </c>
      <c r="AZ12" s="17">
        <v>0.23004241169176501</v>
      </c>
      <c r="BA12" s="17">
        <v>0.59132616751134504</v>
      </c>
      <c r="BB12" s="17"/>
      <c r="BC12" s="17">
        <v>0.269166105386971</v>
      </c>
      <c r="BD12" s="17">
        <v>0.210060807436251</v>
      </c>
      <c r="BE12" s="17" t="s">
        <v>101</v>
      </c>
      <c r="BF12" s="17">
        <v>0.23060176918880401</v>
      </c>
      <c r="BG12" s="17">
        <v>0.21427590037317201</v>
      </c>
      <c r="BH12" s="17">
        <v>0.147469324717452</v>
      </c>
      <c r="BI12" s="17">
        <v>0</v>
      </c>
      <c r="BJ12" s="17"/>
      <c r="BK12" s="17">
        <v>0.22418156978397799</v>
      </c>
      <c r="BL12" s="17">
        <v>0.22624061738905599</v>
      </c>
      <c r="BM12" s="17">
        <v>0.19478725147516701</v>
      </c>
      <c r="BN12" s="17">
        <v>0.186526226142503</v>
      </c>
      <c r="BO12" s="17">
        <v>0.134076542364615</v>
      </c>
      <c r="BP12" s="17">
        <v>0.26406544117568398</v>
      </c>
      <c r="BQ12" s="17">
        <v>0.23412990382630999</v>
      </c>
      <c r="BR12" s="17">
        <v>0.29059602910383098</v>
      </c>
      <c r="BS12" s="17"/>
      <c r="BT12" s="17">
        <v>0.251797719453418</v>
      </c>
      <c r="BU12" s="17">
        <v>0.17364487016651101</v>
      </c>
      <c r="BV12" s="17">
        <v>0.162558609044888</v>
      </c>
      <c r="BW12" s="17"/>
      <c r="BX12" s="17">
        <v>0.22095815324901699</v>
      </c>
      <c r="BY12" s="17">
        <v>0.184604328041692</v>
      </c>
      <c r="BZ12" s="17"/>
      <c r="CA12" s="17">
        <v>0.34949726014965299</v>
      </c>
      <c r="CB12" s="17">
        <v>0.30104236548514501</v>
      </c>
      <c r="CC12" s="17">
        <v>0.145920734016531</v>
      </c>
      <c r="CD12" s="17">
        <v>0.28057193844695399</v>
      </c>
      <c r="CE12" s="17">
        <v>0.11701257305424401</v>
      </c>
    </row>
    <row r="13" spans="2:83" ht="43.5" x14ac:dyDescent="0.35">
      <c r="B13" s="18" t="s">
        <v>128</v>
      </c>
      <c r="C13" s="17">
        <v>0.16353214187684101</v>
      </c>
      <c r="D13" s="17">
        <v>0.18091665215336999</v>
      </c>
      <c r="E13" s="17">
        <v>0.14439416071629299</v>
      </c>
      <c r="F13" s="17"/>
      <c r="G13" s="17">
        <v>8.2942376156787304E-2</v>
      </c>
      <c r="H13" s="17">
        <v>0.23417109804862499</v>
      </c>
      <c r="I13" s="17">
        <v>0.162411141164328</v>
      </c>
      <c r="J13" s="17">
        <v>0.13455417678409401</v>
      </c>
      <c r="K13" s="17">
        <v>8.5559727602736294E-2</v>
      </c>
      <c r="L13" s="17">
        <v>0.52090190841325601</v>
      </c>
      <c r="M13" s="17"/>
      <c r="N13" s="17">
        <v>0.173651256763969</v>
      </c>
      <c r="O13" s="17">
        <v>0.20074413615260001</v>
      </c>
      <c r="P13" s="17">
        <v>0.106450171221113</v>
      </c>
      <c r="Q13" s="17">
        <v>0.18038560751554999</v>
      </c>
      <c r="R13" s="17">
        <v>5.3847701616399499E-2</v>
      </c>
      <c r="S13" s="17">
        <v>9.3951962359463903E-2</v>
      </c>
      <c r="T13" s="17">
        <v>0.40560622294482801</v>
      </c>
      <c r="U13" s="17">
        <v>9.6197834752662997E-2</v>
      </c>
      <c r="V13" s="17">
        <v>0.15021884961543799</v>
      </c>
      <c r="W13" s="17">
        <v>0.12941655500558599</v>
      </c>
      <c r="X13" s="17">
        <v>0.11499014575067799</v>
      </c>
      <c r="Y13" s="17">
        <v>0.21451744925659799</v>
      </c>
      <c r="Z13" s="17"/>
      <c r="AA13" s="17">
        <v>0.20241591669089301</v>
      </c>
      <c r="AB13" s="17">
        <v>0.21076451756237599</v>
      </c>
      <c r="AC13" s="17">
        <v>8.3678252391098704E-2</v>
      </c>
      <c r="AD13" s="17">
        <v>0.118876394861486</v>
      </c>
      <c r="AE13" s="17"/>
      <c r="AF13" s="17">
        <v>0.174926419117575</v>
      </c>
      <c r="AG13" s="17">
        <v>0.20443883917869601</v>
      </c>
      <c r="AH13" s="17">
        <v>0.18356359977046599</v>
      </c>
      <c r="AI13" s="17">
        <v>5.40843979822105E-2</v>
      </c>
      <c r="AJ13" s="17">
        <v>0.22513650322366499</v>
      </c>
      <c r="AK13" s="17">
        <v>8.5740458501169806E-2</v>
      </c>
      <c r="AL13" s="17"/>
      <c r="AM13" s="17">
        <v>0.164962768979276</v>
      </c>
      <c r="AN13" s="17">
        <v>0.172399882138041</v>
      </c>
      <c r="AO13" s="17">
        <v>0.256598505159085</v>
      </c>
      <c r="AP13" s="17">
        <v>0</v>
      </c>
      <c r="AQ13" s="17">
        <v>4.0659674465037501E-2</v>
      </c>
      <c r="AR13" s="17"/>
      <c r="AS13" s="17">
        <v>0.201980005453716</v>
      </c>
      <c r="AT13" s="17">
        <v>0.147465087132582</v>
      </c>
      <c r="AU13" s="17">
        <v>0.131799419009757</v>
      </c>
      <c r="AV13" s="17"/>
      <c r="AW13" s="17">
        <v>0.117060578752283</v>
      </c>
      <c r="AX13" s="17">
        <v>0.12049202412710699</v>
      </c>
      <c r="AY13" s="17">
        <v>0.20029966574887101</v>
      </c>
      <c r="AZ13" s="17">
        <v>0.22282535228994099</v>
      </c>
      <c r="BA13" s="17">
        <v>0</v>
      </c>
      <c r="BB13" s="17"/>
      <c r="BC13" s="17">
        <v>0.20377558434179499</v>
      </c>
      <c r="BD13" s="17">
        <v>0.17915631867697601</v>
      </c>
      <c r="BE13" s="17" t="s">
        <v>101</v>
      </c>
      <c r="BF13" s="17">
        <v>0.13634034756799701</v>
      </c>
      <c r="BG13" s="17">
        <v>7.1017127341361397E-2</v>
      </c>
      <c r="BH13" s="17">
        <v>0.159376673979164</v>
      </c>
      <c r="BI13" s="17">
        <v>0.15179226946181901</v>
      </c>
      <c r="BJ13" s="17"/>
      <c r="BK13" s="17">
        <v>6.9518517314357403E-2</v>
      </c>
      <c r="BL13" s="17">
        <v>0.225465470667183</v>
      </c>
      <c r="BM13" s="17">
        <v>0.11630067319319599</v>
      </c>
      <c r="BN13" s="17">
        <v>0.12176290335395901</v>
      </c>
      <c r="BO13" s="17">
        <v>0.11206929499742301</v>
      </c>
      <c r="BP13" s="17">
        <v>0.23844490089922901</v>
      </c>
      <c r="BQ13" s="17">
        <v>0.149345021932697</v>
      </c>
      <c r="BR13" s="17">
        <v>0.36194371018564397</v>
      </c>
      <c r="BS13" s="17"/>
      <c r="BT13" s="17">
        <v>0.17799238410297499</v>
      </c>
      <c r="BU13" s="17">
        <v>0.26456722086050399</v>
      </c>
      <c r="BV13" s="17">
        <v>0.14426278331591799</v>
      </c>
      <c r="BW13" s="17"/>
      <c r="BX13" s="17">
        <v>0.17461842230334301</v>
      </c>
      <c r="BY13" s="17">
        <v>0.13861280465355699</v>
      </c>
      <c r="BZ13" s="17"/>
      <c r="CA13" s="17">
        <v>0.32196710413706597</v>
      </c>
      <c r="CB13" s="17">
        <v>0.19005943092722399</v>
      </c>
      <c r="CC13" s="17">
        <v>0.166018154643369</v>
      </c>
      <c r="CD13" s="17">
        <v>0.13773487731563699</v>
      </c>
      <c r="CE13" s="17">
        <v>0.10835185310701601</v>
      </c>
    </row>
    <row r="14" spans="2:83" ht="29" x14ac:dyDescent="0.35">
      <c r="B14" s="18" t="s">
        <v>129</v>
      </c>
      <c r="C14" s="17">
        <v>0.15113343562162199</v>
      </c>
      <c r="D14" s="17">
        <v>0.171019827691785</v>
      </c>
      <c r="E14" s="17">
        <v>0.12899121581074099</v>
      </c>
      <c r="F14" s="17"/>
      <c r="G14" s="17">
        <v>0.14981495345262</v>
      </c>
      <c r="H14" s="17">
        <v>0.14770041475859999</v>
      </c>
      <c r="I14" s="17">
        <v>9.0374640787004301E-2</v>
      </c>
      <c r="J14" s="17">
        <v>0.27229596476865198</v>
      </c>
      <c r="K14" s="17">
        <v>0</v>
      </c>
      <c r="L14" s="17">
        <v>0.16844546758526899</v>
      </c>
      <c r="M14" s="17"/>
      <c r="N14" s="17">
        <v>0.17776313324458801</v>
      </c>
      <c r="O14" s="17">
        <v>0.214070407396248</v>
      </c>
      <c r="P14" s="17">
        <v>7.1937399746837799E-2</v>
      </c>
      <c r="Q14" s="17">
        <v>0.105574107459748</v>
      </c>
      <c r="R14" s="17">
        <v>6.0858242116804302E-2</v>
      </c>
      <c r="S14" s="17">
        <v>0.30271699284581499</v>
      </c>
      <c r="T14" s="17">
        <v>9.8172598870963607E-2</v>
      </c>
      <c r="U14" s="17">
        <v>6.8852268532563807E-2</v>
      </c>
      <c r="V14" s="17">
        <v>0.12746559831561699</v>
      </c>
      <c r="W14" s="17">
        <v>5.73093840469392E-2</v>
      </c>
      <c r="X14" s="17">
        <v>0.111246784052555</v>
      </c>
      <c r="Y14" s="17">
        <v>0.15111708160336801</v>
      </c>
      <c r="Z14" s="17"/>
      <c r="AA14" s="17">
        <v>0.121623542276971</v>
      </c>
      <c r="AB14" s="17">
        <v>0.14800830142777899</v>
      </c>
      <c r="AC14" s="17">
        <v>6.0336320246353103E-2</v>
      </c>
      <c r="AD14" s="17">
        <v>0.27217121094247998</v>
      </c>
      <c r="AE14" s="17"/>
      <c r="AF14" s="17">
        <v>0.18307305417634001</v>
      </c>
      <c r="AG14" s="17">
        <v>0.17467974298260699</v>
      </c>
      <c r="AH14" s="17">
        <v>0.107660201105547</v>
      </c>
      <c r="AI14" s="17">
        <v>0.106894678022794</v>
      </c>
      <c r="AJ14" s="17">
        <v>7.2576564361082105E-2</v>
      </c>
      <c r="AK14" s="17">
        <v>0.102180024485483</v>
      </c>
      <c r="AL14" s="17"/>
      <c r="AM14" s="17">
        <v>0.18881720286904299</v>
      </c>
      <c r="AN14" s="17">
        <v>0.14836841189814201</v>
      </c>
      <c r="AO14" s="17">
        <v>4.8122465470426701E-2</v>
      </c>
      <c r="AP14" s="17">
        <v>0</v>
      </c>
      <c r="AQ14" s="17">
        <v>8.6413421021604403E-2</v>
      </c>
      <c r="AR14" s="17"/>
      <c r="AS14" s="17">
        <v>0.15805581373889699</v>
      </c>
      <c r="AT14" s="17">
        <v>0.13886330889134199</v>
      </c>
      <c r="AU14" s="17">
        <v>0.177555816141583</v>
      </c>
      <c r="AV14" s="17"/>
      <c r="AW14" s="17">
        <v>0.16140888719074301</v>
      </c>
      <c r="AX14" s="17">
        <v>0.18246724120984401</v>
      </c>
      <c r="AY14" s="17">
        <v>9.5002359486095894E-2</v>
      </c>
      <c r="AZ14" s="17">
        <v>0.17364713229230999</v>
      </c>
      <c r="BA14" s="17">
        <v>0.32700972431400999</v>
      </c>
      <c r="BB14" s="17"/>
      <c r="BC14" s="17">
        <v>0.181820255882957</v>
      </c>
      <c r="BD14" s="17">
        <v>0.13760579817868299</v>
      </c>
      <c r="BE14" s="17" t="s">
        <v>101</v>
      </c>
      <c r="BF14" s="17">
        <v>0.29963758866403201</v>
      </c>
      <c r="BG14" s="17">
        <v>0.14998607054636301</v>
      </c>
      <c r="BH14" s="17">
        <v>9.1580539935787603E-2</v>
      </c>
      <c r="BI14" s="17">
        <v>0</v>
      </c>
      <c r="BJ14" s="17"/>
      <c r="BK14" s="17">
        <v>0.15887861022695701</v>
      </c>
      <c r="BL14" s="17">
        <v>8.0460097200801606E-2</v>
      </c>
      <c r="BM14" s="17">
        <v>4.00748347093638E-2</v>
      </c>
      <c r="BN14" s="17">
        <v>0.20101170134037</v>
      </c>
      <c r="BO14" s="17">
        <v>0.22068472927617</v>
      </c>
      <c r="BP14" s="17">
        <v>0.11681292734271501</v>
      </c>
      <c r="BQ14" s="17">
        <v>0.34688972554395803</v>
      </c>
      <c r="BR14" s="17">
        <v>0.236136553763512</v>
      </c>
      <c r="BS14" s="17"/>
      <c r="BT14" s="17">
        <v>0.170747826738745</v>
      </c>
      <c r="BU14" s="17">
        <v>0.16825130328643201</v>
      </c>
      <c r="BV14" s="17">
        <v>0.13376912338733499</v>
      </c>
      <c r="BW14" s="17"/>
      <c r="BX14" s="17">
        <v>0.176429013536998</v>
      </c>
      <c r="BY14" s="17">
        <v>0.127558681780017</v>
      </c>
      <c r="BZ14" s="17"/>
      <c r="CA14" s="17">
        <v>0.20447058584373901</v>
      </c>
      <c r="CB14" s="17">
        <v>0.110091624280311</v>
      </c>
      <c r="CC14" s="17">
        <v>0.12142313149495799</v>
      </c>
      <c r="CD14" s="17">
        <v>9.8412672686061603E-2</v>
      </c>
      <c r="CE14" s="17">
        <v>0.25804670593280299</v>
      </c>
    </row>
    <row r="15" spans="2:83" x14ac:dyDescent="0.35">
      <c r="B15" s="18" t="s">
        <v>113</v>
      </c>
      <c r="C15" s="17">
        <v>5.3859129484442297E-2</v>
      </c>
      <c r="D15" s="17">
        <v>4.6422600073178701E-2</v>
      </c>
      <c r="E15" s="17">
        <v>6.2907167970847805E-2</v>
      </c>
      <c r="F15" s="17"/>
      <c r="G15" s="17">
        <v>1.35290702966404E-2</v>
      </c>
      <c r="H15" s="17">
        <v>5.9022045863183603E-2</v>
      </c>
      <c r="I15" s="17">
        <v>5.9014634255936602E-2</v>
      </c>
      <c r="J15" s="17">
        <v>2.5223544257861601E-2</v>
      </c>
      <c r="K15" s="17">
        <v>0.25569261149949102</v>
      </c>
      <c r="L15" s="17">
        <v>0.30406825319474201</v>
      </c>
      <c r="M15" s="17"/>
      <c r="N15" s="17">
        <v>2.6951819291630801E-2</v>
      </c>
      <c r="O15" s="17">
        <v>6.1450610780552001E-2</v>
      </c>
      <c r="P15" s="17">
        <v>8.7540259195345596E-2</v>
      </c>
      <c r="Q15" s="17">
        <v>0</v>
      </c>
      <c r="R15" s="17">
        <v>0.10954123719714701</v>
      </c>
      <c r="S15" s="17">
        <v>7.1423548201147796E-2</v>
      </c>
      <c r="T15" s="17">
        <v>5.3207720111090699E-2</v>
      </c>
      <c r="U15" s="17">
        <v>0.21320511893362001</v>
      </c>
      <c r="V15" s="17">
        <v>6.1597720643046701E-2</v>
      </c>
      <c r="W15" s="17">
        <v>0</v>
      </c>
      <c r="X15" s="17">
        <v>0.13755802902845399</v>
      </c>
      <c r="Y15" s="17">
        <v>0</v>
      </c>
      <c r="Z15" s="17"/>
      <c r="AA15" s="17">
        <v>3.0888930908264899E-2</v>
      </c>
      <c r="AB15" s="17">
        <v>7.4631504141259797E-2</v>
      </c>
      <c r="AC15" s="17">
        <v>6.6342669773158794E-2</v>
      </c>
      <c r="AD15" s="17">
        <v>4.4069006702382202E-2</v>
      </c>
      <c r="AE15" s="17"/>
      <c r="AF15" s="17">
        <v>4.8692539790896099E-2</v>
      </c>
      <c r="AG15" s="17">
        <v>7.7099348448985E-2</v>
      </c>
      <c r="AH15" s="17">
        <v>4.4161221887103003E-2</v>
      </c>
      <c r="AI15" s="17">
        <v>2.9053016843419901E-2</v>
      </c>
      <c r="AJ15" s="17">
        <v>0</v>
      </c>
      <c r="AK15" s="17">
        <v>0.163508710627745</v>
      </c>
      <c r="AL15" s="17"/>
      <c r="AM15" s="17">
        <v>9.2786671374684895E-2</v>
      </c>
      <c r="AN15" s="17">
        <v>3.3581573224450899E-2</v>
      </c>
      <c r="AO15" s="17">
        <v>7.2779768904127407E-2</v>
      </c>
      <c r="AP15" s="17">
        <v>0</v>
      </c>
      <c r="AQ15" s="17">
        <v>5.2332669792898599E-2</v>
      </c>
      <c r="AR15" s="17"/>
      <c r="AS15" s="17">
        <v>8.4366992680724506E-2</v>
      </c>
      <c r="AT15" s="17">
        <v>4.4817376527987299E-2</v>
      </c>
      <c r="AU15" s="17">
        <v>5.5547298027735802E-2</v>
      </c>
      <c r="AV15" s="17"/>
      <c r="AW15" s="17">
        <v>5.8102798087213699E-2</v>
      </c>
      <c r="AX15" s="17">
        <v>4.2560512838819099E-2</v>
      </c>
      <c r="AY15" s="17">
        <v>7.5358488734124401E-2</v>
      </c>
      <c r="AZ15" s="17">
        <v>4.0311843821358301E-2</v>
      </c>
      <c r="BA15" s="17">
        <v>0</v>
      </c>
      <c r="BB15" s="17"/>
      <c r="BC15" s="17">
        <v>6.0310890083068197E-2</v>
      </c>
      <c r="BD15" s="17">
        <v>5.0552191158654003E-2</v>
      </c>
      <c r="BE15" s="17" t="s">
        <v>101</v>
      </c>
      <c r="BF15" s="17">
        <v>0</v>
      </c>
      <c r="BG15" s="17">
        <v>7.9786997968589596E-2</v>
      </c>
      <c r="BH15" s="17">
        <v>6.7702111895064795E-2</v>
      </c>
      <c r="BI15" s="17">
        <v>0</v>
      </c>
      <c r="BJ15" s="17"/>
      <c r="BK15" s="17">
        <v>8.7598434015894303E-2</v>
      </c>
      <c r="BL15" s="17">
        <v>0</v>
      </c>
      <c r="BM15" s="17">
        <v>5.17536446072017E-2</v>
      </c>
      <c r="BN15" s="17">
        <v>8.4873111843848506E-2</v>
      </c>
      <c r="BO15" s="17">
        <v>3.0642313932192598E-2</v>
      </c>
      <c r="BP15" s="17">
        <v>9.7760707442121605E-2</v>
      </c>
      <c r="BQ15" s="17">
        <v>0</v>
      </c>
      <c r="BR15" s="17">
        <v>9.9381854917392695E-2</v>
      </c>
      <c r="BS15" s="17"/>
      <c r="BT15" s="17">
        <v>2.8421237135277801E-2</v>
      </c>
      <c r="BU15" s="17">
        <v>0.16392382540262199</v>
      </c>
      <c r="BV15" s="17">
        <v>6.7956696869738306E-2</v>
      </c>
      <c r="BW15" s="17"/>
      <c r="BX15" s="17">
        <v>2.4100585919708799E-2</v>
      </c>
      <c r="BY15" s="17">
        <v>8.4077393613029794E-2</v>
      </c>
      <c r="BZ15" s="17"/>
      <c r="CA15" s="17">
        <v>3.0547277962356401E-2</v>
      </c>
      <c r="CB15" s="17">
        <v>3.4995216823632998E-2</v>
      </c>
      <c r="CC15" s="17">
        <v>7.6015647013122301E-2</v>
      </c>
      <c r="CD15" s="17">
        <v>6.2723409023635004E-2</v>
      </c>
      <c r="CE15" s="17">
        <v>4.1626772869147698E-2</v>
      </c>
    </row>
    <row r="16" spans="2:83" ht="43.5" x14ac:dyDescent="0.35">
      <c r="B16" s="18" t="s">
        <v>130</v>
      </c>
      <c r="C16" s="17">
        <v>5.3661468996280097E-2</v>
      </c>
      <c r="D16" s="17">
        <v>6.4686048671608903E-2</v>
      </c>
      <c r="E16" s="17">
        <v>4.1176722243403199E-2</v>
      </c>
      <c r="F16" s="17"/>
      <c r="G16" s="17">
        <v>5.0310863740805102E-2</v>
      </c>
      <c r="H16" s="17">
        <v>5.4915560143917103E-2</v>
      </c>
      <c r="I16" s="17">
        <v>3.68813929967826E-2</v>
      </c>
      <c r="J16" s="17">
        <v>7.9021134823419797E-2</v>
      </c>
      <c r="K16" s="17">
        <v>8.6217855701942694E-2</v>
      </c>
      <c r="L16" s="17">
        <v>0</v>
      </c>
      <c r="M16" s="17"/>
      <c r="N16" s="17">
        <v>1.37521182310566E-2</v>
      </c>
      <c r="O16" s="17">
        <v>0.131039209533481</v>
      </c>
      <c r="P16" s="17">
        <v>4.3179898239094398E-2</v>
      </c>
      <c r="Q16" s="17">
        <v>4.1346332867453497E-2</v>
      </c>
      <c r="R16" s="17">
        <v>5.1807653623643E-2</v>
      </c>
      <c r="S16" s="17">
        <v>6.6132836870829007E-2</v>
      </c>
      <c r="T16" s="17">
        <v>4.6336796597727402E-2</v>
      </c>
      <c r="U16" s="17">
        <v>0</v>
      </c>
      <c r="V16" s="17">
        <v>0.126825914451455</v>
      </c>
      <c r="W16" s="17">
        <v>0</v>
      </c>
      <c r="X16" s="17">
        <v>0</v>
      </c>
      <c r="Y16" s="17">
        <v>0.162670412722662</v>
      </c>
      <c r="Z16" s="17"/>
      <c r="AA16" s="17">
        <v>5.5331524472430699E-2</v>
      </c>
      <c r="AB16" s="17">
        <v>7.8313601019651499E-2</v>
      </c>
      <c r="AC16" s="17">
        <v>4.20012615776457E-2</v>
      </c>
      <c r="AD16" s="17">
        <v>2.8063190231898301E-2</v>
      </c>
      <c r="AE16" s="17"/>
      <c r="AF16" s="17">
        <v>4.1863614921575802E-2</v>
      </c>
      <c r="AG16" s="17">
        <v>5.6530442851802802E-2</v>
      </c>
      <c r="AH16" s="17">
        <v>5.2357547950332102E-2</v>
      </c>
      <c r="AI16" s="17">
        <v>8.8434586271477697E-2</v>
      </c>
      <c r="AJ16" s="17">
        <v>0</v>
      </c>
      <c r="AK16" s="17">
        <v>8.4050768571503204E-2</v>
      </c>
      <c r="AL16" s="17"/>
      <c r="AM16" s="17">
        <v>0.100042900543344</v>
      </c>
      <c r="AN16" s="17">
        <v>3.0772920292708401E-2</v>
      </c>
      <c r="AO16" s="17">
        <v>0</v>
      </c>
      <c r="AP16" s="17">
        <v>0</v>
      </c>
      <c r="AQ16" s="17">
        <v>3.6582847469014197E-2</v>
      </c>
      <c r="AR16" s="17"/>
      <c r="AS16" s="17">
        <v>8.8960776124541605E-2</v>
      </c>
      <c r="AT16" s="17">
        <v>5.9837958665918803E-2</v>
      </c>
      <c r="AU16" s="17">
        <v>5.4708106052197003E-2</v>
      </c>
      <c r="AV16" s="17"/>
      <c r="AW16" s="17">
        <v>1.7437988499092401E-2</v>
      </c>
      <c r="AX16" s="17">
        <v>6.6178821519783604E-2</v>
      </c>
      <c r="AY16" s="17">
        <v>5.37279964399184E-2</v>
      </c>
      <c r="AZ16" s="17">
        <v>6.9515993954284802E-2</v>
      </c>
      <c r="BA16" s="17">
        <v>0</v>
      </c>
      <c r="BB16" s="17"/>
      <c r="BC16" s="17">
        <v>9.8990397862311202E-2</v>
      </c>
      <c r="BD16" s="17">
        <v>2.32638116524388E-2</v>
      </c>
      <c r="BE16" s="17" t="s">
        <v>101</v>
      </c>
      <c r="BF16" s="17">
        <v>3.5129714421889301E-2</v>
      </c>
      <c r="BG16" s="17">
        <v>3.4096508765560703E-2</v>
      </c>
      <c r="BH16" s="17">
        <v>5.7896914217415697E-2</v>
      </c>
      <c r="BI16" s="17">
        <v>0</v>
      </c>
      <c r="BJ16" s="17"/>
      <c r="BK16" s="17">
        <v>6.9518517314357403E-2</v>
      </c>
      <c r="BL16" s="17">
        <v>0</v>
      </c>
      <c r="BM16" s="17">
        <v>8.7577516607816999E-2</v>
      </c>
      <c r="BN16" s="17">
        <v>5.04880503298515E-2</v>
      </c>
      <c r="BO16" s="17">
        <v>0</v>
      </c>
      <c r="BP16" s="17">
        <v>5.7222384416085098E-2</v>
      </c>
      <c r="BQ16" s="17">
        <v>3.8626338790571903E-2</v>
      </c>
      <c r="BR16" s="17">
        <v>6.9281822747261301E-2</v>
      </c>
      <c r="BS16" s="17"/>
      <c r="BT16" s="17">
        <v>4.2169679456961998E-2</v>
      </c>
      <c r="BU16" s="17">
        <v>0</v>
      </c>
      <c r="BV16" s="17">
        <v>6.8251324692697499E-2</v>
      </c>
      <c r="BW16" s="17"/>
      <c r="BX16" s="17">
        <v>6.5833247729763497E-2</v>
      </c>
      <c r="BY16" s="17">
        <v>4.1547152364711702E-2</v>
      </c>
      <c r="BZ16" s="17"/>
      <c r="CA16" s="17">
        <v>9.0325555203716101E-2</v>
      </c>
      <c r="CB16" s="17">
        <v>5.0599466500134901E-2</v>
      </c>
      <c r="CC16" s="17">
        <v>7.5691578267395004E-2</v>
      </c>
      <c r="CD16" s="17">
        <v>4.3734754910492203E-2</v>
      </c>
      <c r="CE16" s="17">
        <v>2.6606832413430301E-2</v>
      </c>
    </row>
    <row r="17" spans="2:83" x14ac:dyDescent="0.35">
      <c r="B17" s="18" t="s">
        <v>122</v>
      </c>
      <c r="C17" s="19">
        <v>1.74203750456438E-2</v>
      </c>
      <c r="D17" s="19">
        <v>1.3777936764383301E-2</v>
      </c>
      <c r="E17" s="19">
        <v>2.1789796610454201E-2</v>
      </c>
      <c r="F17" s="19"/>
      <c r="G17" s="19">
        <v>0</v>
      </c>
      <c r="H17" s="19">
        <v>3.1204239010414001E-2</v>
      </c>
      <c r="I17" s="19">
        <v>1.6388736818693399E-2</v>
      </c>
      <c r="J17" s="19">
        <v>2.5975301728100399E-2</v>
      </c>
      <c r="K17" s="19">
        <v>0</v>
      </c>
      <c r="L17" s="19">
        <v>0</v>
      </c>
      <c r="M17" s="19"/>
      <c r="N17" s="19">
        <v>1.04999780320545E-2</v>
      </c>
      <c r="O17" s="19">
        <v>0</v>
      </c>
      <c r="P17" s="19">
        <v>0</v>
      </c>
      <c r="Q17" s="19">
        <v>4.19577392024401E-2</v>
      </c>
      <c r="R17" s="19">
        <v>0.127477718170592</v>
      </c>
      <c r="S17" s="19">
        <v>0</v>
      </c>
      <c r="T17" s="19">
        <v>0</v>
      </c>
      <c r="U17" s="19">
        <v>0</v>
      </c>
      <c r="V17" s="19">
        <v>2.9207171564407199E-2</v>
      </c>
      <c r="W17" s="19">
        <v>0</v>
      </c>
      <c r="X17" s="19">
        <v>0</v>
      </c>
      <c r="Y17" s="19">
        <v>0</v>
      </c>
      <c r="Z17" s="19"/>
      <c r="AA17" s="19">
        <v>0</v>
      </c>
      <c r="AB17" s="19">
        <v>4.3060392870705302E-2</v>
      </c>
      <c r="AC17" s="19">
        <v>2.2885841730903401E-2</v>
      </c>
      <c r="AD17" s="19">
        <v>0</v>
      </c>
      <c r="AE17" s="19"/>
      <c r="AF17" s="19">
        <v>7.4403152867091298E-3</v>
      </c>
      <c r="AG17" s="19">
        <v>4.6791406539665598E-2</v>
      </c>
      <c r="AH17" s="19">
        <v>2.55078444170132E-2</v>
      </c>
      <c r="AI17" s="19">
        <v>0</v>
      </c>
      <c r="AJ17" s="19">
        <v>0</v>
      </c>
      <c r="AK17" s="19">
        <v>0</v>
      </c>
      <c r="AL17" s="19"/>
      <c r="AM17" s="19">
        <v>9.4169001126667706E-3</v>
      </c>
      <c r="AN17" s="19">
        <v>2.7856154396013501E-2</v>
      </c>
      <c r="AO17" s="19">
        <v>0</v>
      </c>
      <c r="AP17" s="19">
        <v>0</v>
      </c>
      <c r="AQ17" s="19">
        <v>4.83136027295855E-2</v>
      </c>
      <c r="AR17" s="19"/>
      <c r="AS17" s="19">
        <v>1.37280898399659E-2</v>
      </c>
      <c r="AT17" s="19">
        <v>0</v>
      </c>
      <c r="AU17" s="19">
        <v>0</v>
      </c>
      <c r="AV17" s="19"/>
      <c r="AW17" s="19">
        <v>0</v>
      </c>
      <c r="AX17" s="19">
        <v>2.5382531403146402E-2</v>
      </c>
      <c r="AY17" s="19">
        <v>2.33234294212398E-2</v>
      </c>
      <c r="AZ17" s="19">
        <v>1.3771361729456999E-2</v>
      </c>
      <c r="BA17" s="19">
        <v>0</v>
      </c>
      <c r="BB17" s="19"/>
      <c r="BC17" s="19">
        <v>1.68902467794062E-2</v>
      </c>
      <c r="BD17" s="19">
        <v>2.7913456774804699E-2</v>
      </c>
      <c r="BE17" s="19" t="s">
        <v>101</v>
      </c>
      <c r="BF17" s="19">
        <v>0</v>
      </c>
      <c r="BG17" s="19">
        <v>0</v>
      </c>
      <c r="BH17" s="19">
        <v>1.08217834596338E-2</v>
      </c>
      <c r="BI17" s="19">
        <v>0.153036868822852</v>
      </c>
      <c r="BJ17" s="19"/>
      <c r="BK17" s="19">
        <v>0</v>
      </c>
      <c r="BL17" s="19">
        <v>0</v>
      </c>
      <c r="BM17" s="19">
        <v>2.5528080272276502E-2</v>
      </c>
      <c r="BN17" s="19">
        <v>2.4531318427349E-2</v>
      </c>
      <c r="BO17" s="19">
        <v>0</v>
      </c>
      <c r="BP17" s="19">
        <v>0</v>
      </c>
      <c r="BQ17" s="19">
        <v>0</v>
      </c>
      <c r="BR17" s="19">
        <v>0</v>
      </c>
      <c r="BS17" s="19"/>
      <c r="BT17" s="19">
        <v>9.8907476758919293E-3</v>
      </c>
      <c r="BU17" s="19">
        <v>0</v>
      </c>
      <c r="BV17" s="19">
        <v>2.5476595454381201E-2</v>
      </c>
      <c r="BW17" s="19"/>
      <c r="BX17" s="19">
        <v>7.2537513039667599E-3</v>
      </c>
      <c r="BY17" s="19">
        <v>3.0055182518988099E-2</v>
      </c>
      <c r="BZ17" s="19"/>
      <c r="CA17" s="19">
        <v>0</v>
      </c>
      <c r="CB17" s="19">
        <v>0</v>
      </c>
      <c r="CC17" s="19">
        <v>4.1618685065700101E-2</v>
      </c>
      <c r="CD17" s="19">
        <v>2.3830395598261899E-2</v>
      </c>
      <c r="CE17" s="19">
        <v>0</v>
      </c>
    </row>
    <row r="18" spans="2:83" x14ac:dyDescent="0.35">
      <c r="B18" s="31" t="s">
        <v>335</v>
      </c>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E22"/>
  <sheetViews>
    <sheetView showGridLines="0"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1387</v>
      </c>
      <c r="D7" s="10">
        <v>730</v>
      </c>
      <c r="E7" s="10">
        <v>652</v>
      </c>
      <c r="F7" s="10"/>
      <c r="G7" s="10">
        <v>279</v>
      </c>
      <c r="H7" s="10">
        <v>313</v>
      </c>
      <c r="I7" s="10">
        <v>274</v>
      </c>
      <c r="J7" s="10">
        <v>285</v>
      </c>
      <c r="K7" s="10">
        <v>178</v>
      </c>
      <c r="L7" s="10">
        <v>58</v>
      </c>
      <c r="M7" s="10"/>
      <c r="N7" s="10">
        <v>251</v>
      </c>
      <c r="O7" s="10">
        <v>186</v>
      </c>
      <c r="P7" s="10">
        <v>90</v>
      </c>
      <c r="Q7" s="10">
        <v>123</v>
      </c>
      <c r="R7" s="10">
        <v>82</v>
      </c>
      <c r="S7" s="10">
        <v>118</v>
      </c>
      <c r="T7" s="10">
        <v>100</v>
      </c>
      <c r="U7" s="10">
        <v>54</v>
      </c>
      <c r="V7" s="10">
        <v>148</v>
      </c>
      <c r="W7" s="10">
        <v>121</v>
      </c>
      <c r="X7" s="10">
        <v>68</v>
      </c>
      <c r="Y7" s="10">
        <v>46</v>
      </c>
      <c r="Z7" s="10"/>
      <c r="AA7" s="10">
        <v>411</v>
      </c>
      <c r="AB7" s="10">
        <v>418</v>
      </c>
      <c r="AC7" s="10">
        <v>248</v>
      </c>
      <c r="AD7" s="10">
        <v>310</v>
      </c>
      <c r="AE7" s="10"/>
      <c r="AF7" s="10">
        <v>410</v>
      </c>
      <c r="AG7" s="10">
        <v>380</v>
      </c>
      <c r="AH7" s="10">
        <v>178</v>
      </c>
      <c r="AI7" s="10">
        <v>229</v>
      </c>
      <c r="AJ7" s="10">
        <v>141</v>
      </c>
      <c r="AK7" s="10">
        <v>48</v>
      </c>
      <c r="AL7" s="10"/>
      <c r="AM7" s="10">
        <v>434</v>
      </c>
      <c r="AN7" s="10">
        <v>435</v>
      </c>
      <c r="AO7" s="10">
        <v>133</v>
      </c>
      <c r="AP7" s="10">
        <v>12</v>
      </c>
      <c r="AQ7" s="10">
        <v>156</v>
      </c>
      <c r="AR7" s="10"/>
      <c r="AS7" s="10">
        <v>290</v>
      </c>
      <c r="AT7" s="10">
        <v>480</v>
      </c>
      <c r="AU7" s="10">
        <v>117</v>
      </c>
      <c r="AV7" s="10"/>
      <c r="AW7" s="10">
        <v>293</v>
      </c>
      <c r="AX7" s="10">
        <v>444</v>
      </c>
      <c r="AY7" s="10">
        <v>365</v>
      </c>
      <c r="AZ7" s="10">
        <v>231</v>
      </c>
      <c r="BA7" s="10">
        <v>37</v>
      </c>
      <c r="BB7" s="10"/>
      <c r="BC7" s="10">
        <v>439</v>
      </c>
      <c r="BD7" s="10">
        <v>421</v>
      </c>
      <c r="BE7" s="10" t="s">
        <v>100</v>
      </c>
      <c r="BF7" s="10">
        <v>108</v>
      </c>
      <c r="BG7" s="10">
        <v>112</v>
      </c>
      <c r="BH7" s="10">
        <v>248</v>
      </c>
      <c r="BI7" s="10">
        <v>46</v>
      </c>
      <c r="BJ7" s="10"/>
      <c r="BK7" s="10">
        <v>66</v>
      </c>
      <c r="BL7" s="10">
        <v>167</v>
      </c>
      <c r="BM7" s="10">
        <v>299</v>
      </c>
      <c r="BN7" s="10">
        <v>237</v>
      </c>
      <c r="BO7" s="10">
        <v>175</v>
      </c>
      <c r="BP7" s="10">
        <v>163</v>
      </c>
      <c r="BQ7" s="10">
        <v>100</v>
      </c>
      <c r="BR7" s="10">
        <v>119</v>
      </c>
      <c r="BS7" s="10"/>
      <c r="BT7" s="10">
        <v>534</v>
      </c>
      <c r="BU7" s="10">
        <v>184</v>
      </c>
      <c r="BV7" s="10">
        <v>665</v>
      </c>
      <c r="BW7" s="10"/>
      <c r="BX7" s="10">
        <v>501</v>
      </c>
      <c r="BY7" s="10">
        <v>823</v>
      </c>
      <c r="BZ7" s="10"/>
      <c r="CA7" s="10">
        <v>91</v>
      </c>
      <c r="CB7" s="10">
        <v>251</v>
      </c>
      <c r="CC7" s="10">
        <v>424</v>
      </c>
      <c r="CD7" s="10">
        <v>194</v>
      </c>
      <c r="CE7" s="10">
        <v>273</v>
      </c>
    </row>
    <row r="8" spans="2:83" ht="30" customHeight="1" x14ac:dyDescent="0.35">
      <c r="B8" s="11" t="s">
        <v>20</v>
      </c>
      <c r="C8" s="11">
        <v>1400</v>
      </c>
      <c r="D8" s="11">
        <v>717</v>
      </c>
      <c r="E8" s="11">
        <v>677</v>
      </c>
      <c r="F8" s="11"/>
      <c r="G8" s="11">
        <v>267</v>
      </c>
      <c r="H8" s="11">
        <v>311</v>
      </c>
      <c r="I8" s="11">
        <v>298</v>
      </c>
      <c r="J8" s="11">
        <v>289</v>
      </c>
      <c r="K8" s="11">
        <v>177</v>
      </c>
      <c r="L8" s="11">
        <v>57</v>
      </c>
      <c r="M8" s="11"/>
      <c r="N8" s="11">
        <v>241</v>
      </c>
      <c r="O8" s="11">
        <v>191</v>
      </c>
      <c r="P8" s="11">
        <v>89</v>
      </c>
      <c r="Q8" s="11">
        <v>129</v>
      </c>
      <c r="R8" s="11">
        <v>90</v>
      </c>
      <c r="S8" s="11">
        <v>136</v>
      </c>
      <c r="T8" s="11">
        <v>102</v>
      </c>
      <c r="U8" s="11">
        <v>49</v>
      </c>
      <c r="V8" s="11">
        <v>148</v>
      </c>
      <c r="W8" s="11">
        <v>111</v>
      </c>
      <c r="X8" s="11">
        <v>66</v>
      </c>
      <c r="Y8" s="11">
        <v>47</v>
      </c>
      <c r="Z8" s="11"/>
      <c r="AA8" s="11">
        <v>394</v>
      </c>
      <c r="AB8" s="11">
        <v>396</v>
      </c>
      <c r="AC8" s="11">
        <v>316</v>
      </c>
      <c r="AD8" s="11">
        <v>295</v>
      </c>
      <c r="AE8" s="11"/>
      <c r="AF8" s="11">
        <v>399</v>
      </c>
      <c r="AG8" s="11">
        <v>385</v>
      </c>
      <c r="AH8" s="11">
        <v>186</v>
      </c>
      <c r="AI8" s="11">
        <v>233</v>
      </c>
      <c r="AJ8" s="11">
        <v>144</v>
      </c>
      <c r="AK8" s="11">
        <v>50</v>
      </c>
      <c r="AL8" s="11"/>
      <c r="AM8" s="11">
        <v>447</v>
      </c>
      <c r="AN8" s="11">
        <v>436</v>
      </c>
      <c r="AO8" s="11">
        <v>133</v>
      </c>
      <c r="AP8" s="11">
        <v>12</v>
      </c>
      <c r="AQ8" s="11">
        <v>155</v>
      </c>
      <c r="AR8" s="11"/>
      <c r="AS8" s="11">
        <v>294</v>
      </c>
      <c r="AT8" s="11">
        <v>480</v>
      </c>
      <c r="AU8" s="11">
        <v>117</v>
      </c>
      <c r="AV8" s="11"/>
      <c r="AW8" s="11">
        <v>302</v>
      </c>
      <c r="AX8" s="11">
        <v>456</v>
      </c>
      <c r="AY8" s="11">
        <v>368</v>
      </c>
      <c r="AZ8" s="11">
        <v>224</v>
      </c>
      <c r="BA8" s="11">
        <v>32</v>
      </c>
      <c r="BB8" s="11"/>
      <c r="BC8" s="11">
        <v>433</v>
      </c>
      <c r="BD8" s="11">
        <v>429</v>
      </c>
      <c r="BE8" s="11" t="s">
        <v>100</v>
      </c>
      <c r="BF8" s="11">
        <v>114</v>
      </c>
      <c r="BG8" s="11">
        <v>112</v>
      </c>
      <c r="BH8" s="11">
        <v>252</v>
      </c>
      <c r="BI8" s="11">
        <v>46</v>
      </c>
      <c r="BJ8" s="11"/>
      <c r="BK8" s="11">
        <v>62</v>
      </c>
      <c r="BL8" s="11">
        <v>171</v>
      </c>
      <c r="BM8" s="11">
        <v>304</v>
      </c>
      <c r="BN8" s="11">
        <v>250</v>
      </c>
      <c r="BO8" s="11">
        <v>185</v>
      </c>
      <c r="BP8" s="11">
        <v>164</v>
      </c>
      <c r="BQ8" s="11">
        <v>96</v>
      </c>
      <c r="BR8" s="11">
        <v>105</v>
      </c>
      <c r="BS8" s="11"/>
      <c r="BT8" s="11">
        <v>544</v>
      </c>
      <c r="BU8" s="11">
        <v>187</v>
      </c>
      <c r="BV8" s="11">
        <v>664</v>
      </c>
      <c r="BW8" s="11"/>
      <c r="BX8" s="11">
        <v>501</v>
      </c>
      <c r="BY8" s="11">
        <v>838</v>
      </c>
      <c r="BZ8" s="11"/>
      <c r="CA8" s="11">
        <v>62</v>
      </c>
      <c r="CB8" s="11">
        <v>267</v>
      </c>
      <c r="CC8" s="11">
        <v>417</v>
      </c>
      <c r="CD8" s="11">
        <v>238</v>
      </c>
      <c r="CE8" s="11">
        <v>272</v>
      </c>
    </row>
    <row r="9" spans="2:83" x14ac:dyDescent="0.35">
      <c r="B9" s="18" t="s">
        <v>133</v>
      </c>
      <c r="C9" s="17">
        <v>0.389442249148238</v>
      </c>
      <c r="D9" s="17">
        <v>0.399883674269575</v>
      </c>
      <c r="E9" s="17">
        <v>0.37881308489290899</v>
      </c>
      <c r="F9" s="17"/>
      <c r="G9" s="17">
        <v>0.28850836337390401</v>
      </c>
      <c r="H9" s="17">
        <v>0.36844532252677997</v>
      </c>
      <c r="I9" s="17">
        <v>0.355040274319529</v>
      </c>
      <c r="J9" s="17">
        <v>0.38476047007949798</v>
      </c>
      <c r="K9" s="17">
        <v>0.54159801643716698</v>
      </c>
      <c r="L9" s="17">
        <v>0.70479527399800701</v>
      </c>
      <c r="M9" s="17"/>
      <c r="N9" s="17">
        <v>0.36209738529656399</v>
      </c>
      <c r="O9" s="17">
        <v>0.40794733971671499</v>
      </c>
      <c r="P9" s="17">
        <v>0.42269078217677902</v>
      </c>
      <c r="Q9" s="17">
        <v>0.383828685388997</v>
      </c>
      <c r="R9" s="17">
        <v>0.40189140765505799</v>
      </c>
      <c r="S9" s="17">
        <v>0.255644309823711</v>
      </c>
      <c r="T9" s="17">
        <v>0.465567162561486</v>
      </c>
      <c r="U9" s="17">
        <v>0.39420060523425599</v>
      </c>
      <c r="V9" s="17">
        <v>0.37486838313361898</v>
      </c>
      <c r="W9" s="17">
        <v>0.39628326116500101</v>
      </c>
      <c r="X9" s="17">
        <v>0.47025255952264899</v>
      </c>
      <c r="Y9" s="17">
        <v>0.51711966278795196</v>
      </c>
      <c r="Z9" s="17"/>
      <c r="AA9" s="17">
        <v>0.43314124937909598</v>
      </c>
      <c r="AB9" s="17">
        <v>0.38769128224762001</v>
      </c>
      <c r="AC9" s="17">
        <v>0.37234560028270203</v>
      </c>
      <c r="AD9" s="17">
        <v>0.351739129935636</v>
      </c>
      <c r="AE9" s="17"/>
      <c r="AF9" s="17">
        <v>0.39453438390059198</v>
      </c>
      <c r="AG9" s="17">
        <v>0.38270354693150899</v>
      </c>
      <c r="AH9" s="17">
        <v>0.36338778410304401</v>
      </c>
      <c r="AI9" s="17">
        <v>0.36462764547528298</v>
      </c>
      <c r="AJ9" s="17">
        <v>0.44997912944157398</v>
      </c>
      <c r="AK9" s="17">
        <v>0.42743332499291598</v>
      </c>
      <c r="AL9" s="17"/>
      <c r="AM9" s="17">
        <v>0.39968315715050701</v>
      </c>
      <c r="AN9" s="17">
        <v>0.3945300836965</v>
      </c>
      <c r="AO9" s="17">
        <v>0.42733856779465901</v>
      </c>
      <c r="AP9" s="17">
        <v>0.45804894471136698</v>
      </c>
      <c r="AQ9" s="17">
        <v>0.32207682842120999</v>
      </c>
      <c r="AR9" s="17"/>
      <c r="AS9" s="17">
        <v>0.44257558903766497</v>
      </c>
      <c r="AT9" s="17">
        <v>0.39102286251820101</v>
      </c>
      <c r="AU9" s="17">
        <v>0.38811712602829002</v>
      </c>
      <c r="AV9" s="17"/>
      <c r="AW9" s="17">
        <v>0.43075258622587798</v>
      </c>
      <c r="AX9" s="17">
        <v>0.36085299284883998</v>
      </c>
      <c r="AY9" s="17">
        <v>0.36156561519304398</v>
      </c>
      <c r="AZ9" s="17">
        <v>0.401096162718309</v>
      </c>
      <c r="BA9" s="17">
        <v>0.52943322815885796</v>
      </c>
      <c r="BB9" s="17"/>
      <c r="BC9" s="17">
        <v>0.49867624919543202</v>
      </c>
      <c r="BD9" s="17">
        <v>0.37175545992953202</v>
      </c>
      <c r="BE9" s="17" t="s">
        <v>101</v>
      </c>
      <c r="BF9" s="17">
        <v>0.361336897193342</v>
      </c>
      <c r="BG9" s="17">
        <v>0.385272385652488</v>
      </c>
      <c r="BH9" s="17">
        <v>0.27921343193924197</v>
      </c>
      <c r="BI9" s="17">
        <v>0.257867884276479</v>
      </c>
      <c r="BJ9" s="17"/>
      <c r="BK9" s="17">
        <v>0.19064612461890201</v>
      </c>
      <c r="BL9" s="17">
        <v>0.32988328640690601</v>
      </c>
      <c r="BM9" s="17">
        <v>0.35985162571340901</v>
      </c>
      <c r="BN9" s="17">
        <v>0.46243553822745997</v>
      </c>
      <c r="BO9" s="17">
        <v>0.35784283853915799</v>
      </c>
      <c r="BP9" s="17">
        <v>0.45467460157225797</v>
      </c>
      <c r="BQ9" s="17">
        <v>0.39921168005147201</v>
      </c>
      <c r="BR9" s="17">
        <v>0.53146391955636196</v>
      </c>
      <c r="BS9" s="17"/>
      <c r="BT9" s="17">
        <v>0.41878647357539001</v>
      </c>
      <c r="BU9" s="17">
        <v>0.535793569839349</v>
      </c>
      <c r="BV9" s="17">
        <v>0.32632466237937302</v>
      </c>
      <c r="BW9" s="17"/>
      <c r="BX9" s="17">
        <v>0.399166057244562</v>
      </c>
      <c r="BY9" s="17">
        <v>0.40454239649770002</v>
      </c>
      <c r="BZ9" s="17"/>
      <c r="CA9" s="17">
        <v>0.69102561985212896</v>
      </c>
      <c r="CB9" s="17">
        <v>0.44057143199869703</v>
      </c>
      <c r="CC9" s="17">
        <v>0.386600255819042</v>
      </c>
      <c r="CD9" s="17">
        <v>0.40034009523201702</v>
      </c>
      <c r="CE9" s="17">
        <v>0.38487695844119002</v>
      </c>
    </row>
    <row r="10" spans="2:83" x14ac:dyDescent="0.35">
      <c r="B10" s="18" t="s">
        <v>134</v>
      </c>
      <c r="C10" s="17">
        <v>0.35098769843530903</v>
      </c>
      <c r="D10" s="17">
        <v>0.34212202585068702</v>
      </c>
      <c r="E10" s="17">
        <v>0.35958047237285401</v>
      </c>
      <c r="F10" s="17"/>
      <c r="G10" s="17">
        <v>0.40845379995418801</v>
      </c>
      <c r="H10" s="17">
        <v>0.39473174925051902</v>
      </c>
      <c r="I10" s="17">
        <v>0.36861126062479599</v>
      </c>
      <c r="J10" s="17">
        <v>0.306823999917892</v>
      </c>
      <c r="K10" s="17">
        <v>0.289700227098596</v>
      </c>
      <c r="L10" s="17">
        <v>0.166546743264784</v>
      </c>
      <c r="M10" s="17"/>
      <c r="N10" s="17">
        <v>0.40939830737376898</v>
      </c>
      <c r="O10" s="17">
        <v>0.34935146093769098</v>
      </c>
      <c r="P10" s="17">
        <v>0.31677276655032199</v>
      </c>
      <c r="Q10" s="17">
        <v>0.29781495630092902</v>
      </c>
      <c r="R10" s="17">
        <v>0.33571127673850998</v>
      </c>
      <c r="S10" s="17">
        <v>0.45683893730759201</v>
      </c>
      <c r="T10" s="17">
        <v>0.31424947326563502</v>
      </c>
      <c r="U10" s="17">
        <v>0.30522510038669398</v>
      </c>
      <c r="V10" s="17">
        <v>0.35633219709627001</v>
      </c>
      <c r="W10" s="17">
        <v>0.34004029826393301</v>
      </c>
      <c r="X10" s="17">
        <v>0.285350113679739</v>
      </c>
      <c r="Y10" s="17">
        <v>0.219481836477317</v>
      </c>
      <c r="Z10" s="17"/>
      <c r="AA10" s="17">
        <v>0.363867181894176</v>
      </c>
      <c r="AB10" s="17">
        <v>0.38731545368641002</v>
      </c>
      <c r="AC10" s="17">
        <v>0.363368506858672</v>
      </c>
      <c r="AD10" s="17">
        <v>0.27171451839692001</v>
      </c>
      <c r="AE10" s="17"/>
      <c r="AF10" s="17">
        <v>0.35021501551198198</v>
      </c>
      <c r="AG10" s="17">
        <v>0.37125882189204301</v>
      </c>
      <c r="AH10" s="17">
        <v>0.34922767763448198</v>
      </c>
      <c r="AI10" s="17">
        <v>0.31149804368607698</v>
      </c>
      <c r="AJ10" s="17">
        <v>0.35956681868691998</v>
      </c>
      <c r="AK10" s="17">
        <v>0.37363693760994798</v>
      </c>
      <c r="AL10" s="17"/>
      <c r="AM10" s="17">
        <v>0.37522328817641198</v>
      </c>
      <c r="AN10" s="17">
        <v>0.37298386549525298</v>
      </c>
      <c r="AO10" s="17">
        <v>0.309620658497263</v>
      </c>
      <c r="AP10" s="17">
        <v>0.37405841137759799</v>
      </c>
      <c r="AQ10" s="17">
        <v>0.305269061442834</v>
      </c>
      <c r="AR10" s="17"/>
      <c r="AS10" s="17">
        <v>0.36716776126898398</v>
      </c>
      <c r="AT10" s="17">
        <v>0.38119658021505298</v>
      </c>
      <c r="AU10" s="17">
        <v>0.39515491752695397</v>
      </c>
      <c r="AV10" s="17"/>
      <c r="AW10" s="17">
        <v>0.314216029256637</v>
      </c>
      <c r="AX10" s="17">
        <v>0.344704076873528</v>
      </c>
      <c r="AY10" s="17">
        <v>0.38035669275404299</v>
      </c>
      <c r="AZ10" s="17">
        <v>0.39403460701722098</v>
      </c>
      <c r="BA10" s="17">
        <v>0.29673947630833097</v>
      </c>
      <c r="BB10" s="17"/>
      <c r="BC10" s="17">
        <v>0.304851622451142</v>
      </c>
      <c r="BD10" s="17">
        <v>0.397273230690459</v>
      </c>
      <c r="BE10" s="17" t="s">
        <v>101</v>
      </c>
      <c r="BF10" s="17">
        <v>0.31860163372752198</v>
      </c>
      <c r="BG10" s="17">
        <v>0.30325807567859198</v>
      </c>
      <c r="BH10" s="17">
        <v>0.398041752559326</v>
      </c>
      <c r="BI10" s="17">
        <v>0.30052373428418</v>
      </c>
      <c r="BJ10" s="17"/>
      <c r="BK10" s="17">
        <v>0.30570486055409901</v>
      </c>
      <c r="BL10" s="17">
        <v>0.30328801962339103</v>
      </c>
      <c r="BM10" s="17">
        <v>0.36055067805756502</v>
      </c>
      <c r="BN10" s="17">
        <v>0.30184011023160501</v>
      </c>
      <c r="BO10" s="17">
        <v>0.398969110272413</v>
      </c>
      <c r="BP10" s="17">
        <v>0.39473573935681</v>
      </c>
      <c r="BQ10" s="17">
        <v>0.40740548573912</v>
      </c>
      <c r="BR10" s="17">
        <v>0.30015545727709803</v>
      </c>
      <c r="BS10" s="17"/>
      <c r="BT10" s="17">
        <v>0.36201566420609899</v>
      </c>
      <c r="BU10" s="17">
        <v>0.27813515845651998</v>
      </c>
      <c r="BV10" s="17">
        <v>0.35963204816573002</v>
      </c>
      <c r="BW10" s="17"/>
      <c r="BX10" s="17">
        <v>0.33703199158983599</v>
      </c>
      <c r="BY10" s="17">
        <v>0.370492113637789</v>
      </c>
      <c r="BZ10" s="17"/>
      <c r="CA10" s="17">
        <v>0.228656442608099</v>
      </c>
      <c r="CB10" s="17">
        <v>0.37783489852393398</v>
      </c>
      <c r="CC10" s="17">
        <v>0.392892978893153</v>
      </c>
      <c r="CD10" s="17">
        <v>0.35635405150994398</v>
      </c>
      <c r="CE10" s="17">
        <v>0.32852710400373197</v>
      </c>
    </row>
    <row r="11" spans="2:83" ht="29" x14ac:dyDescent="0.35">
      <c r="B11" s="18" t="s">
        <v>135</v>
      </c>
      <c r="C11" s="17">
        <v>0.155696707988246</v>
      </c>
      <c r="D11" s="17">
        <v>0.147929798678962</v>
      </c>
      <c r="E11" s="17">
        <v>0.163501224738131</v>
      </c>
      <c r="F11" s="17"/>
      <c r="G11" s="17">
        <v>0.17566953028591201</v>
      </c>
      <c r="H11" s="17">
        <v>0.14156691512351199</v>
      </c>
      <c r="I11" s="17">
        <v>0.16440220996647001</v>
      </c>
      <c r="J11" s="17">
        <v>0.20125569773850299</v>
      </c>
      <c r="K11" s="17">
        <v>9.3773473455335807E-2</v>
      </c>
      <c r="L11" s="17">
        <v>5.6465766031735802E-2</v>
      </c>
      <c r="M11" s="17"/>
      <c r="N11" s="17">
        <v>0.14292589427080701</v>
      </c>
      <c r="O11" s="17">
        <v>0.14597611962101201</v>
      </c>
      <c r="P11" s="17">
        <v>0.17975609984638999</v>
      </c>
      <c r="Q11" s="17">
        <v>0.16975935846912099</v>
      </c>
      <c r="R11" s="17">
        <v>0.189487536435649</v>
      </c>
      <c r="S11" s="17">
        <v>0.176794661641724</v>
      </c>
      <c r="T11" s="17">
        <v>0.10912620853487399</v>
      </c>
      <c r="U11" s="17">
        <v>0.198436132590743</v>
      </c>
      <c r="V11" s="17">
        <v>0.185575728806358</v>
      </c>
      <c r="W11" s="17">
        <v>0.13055471312397299</v>
      </c>
      <c r="X11" s="17">
        <v>7.8093004750768705E-2</v>
      </c>
      <c r="Y11" s="17">
        <v>0.18212863326068099</v>
      </c>
      <c r="Z11" s="17"/>
      <c r="AA11" s="17">
        <v>0.13632587222328699</v>
      </c>
      <c r="AB11" s="17">
        <v>0.13723889758384</v>
      </c>
      <c r="AC11" s="17">
        <v>0.17193178080292601</v>
      </c>
      <c r="AD11" s="17">
        <v>0.18895356148856601</v>
      </c>
      <c r="AE11" s="17"/>
      <c r="AF11" s="17">
        <v>0.14672514233043699</v>
      </c>
      <c r="AG11" s="17">
        <v>0.13581280787290201</v>
      </c>
      <c r="AH11" s="17">
        <v>0.205893685239742</v>
      </c>
      <c r="AI11" s="17">
        <v>0.20435284242243901</v>
      </c>
      <c r="AJ11" s="17">
        <v>0.109268593147075</v>
      </c>
      <c r="AK11" s="17">
        <v>0.10325988972246899</v>
      </c>
      <c r="AL11" s="17"/>
      <c r="AM11" s="17">
        <v>0.15777442378925699</v>
      </c>
      <c r="AN11" s="17">
        <v>0.122203881860695</v>
      </c>
      <c r="AO11" s="17">
        <v>0.15150526476735199</v>
      </c>
      <c r="AP11" s="17">
        <v>0.102284407185149</v>
      </c>
      <c r="AQ11" s="17">
        <v>0.22685375426479701</v>
      </c>
      <c r="AR11" s="17"/>
      <c r="AS11" s="17">
        <v>0.13906301720421901</v>
      </c>
      <c r="AT11" s="17">
        <v>0.12366360191374801</v>
      </c>
      <c r="AU11" s="17">
        <v>0.12533616408970599</v>
      </c>
      <c r="AV11" s="17"/>
      <c r="AW11" s="17">
        <v>0.151243313369571</v>
      </c>
      <c r="AX11" s="17">
        <v>0.16438801450120299</v>
      </c>
      <c r="AY11" s="17">
        <v>0.164050613710361</v>
      </c>
      <c r="AZ11" s="17">
        <v>0.135481660195092</v>
      </c>
      <c r="BA11" s="17">
        <v>0.12411107004953199</v>
      </c>
      <c r="BB11" s="17"/>
      <c r="BC11" s="17">
        <v>0.125628073512012</v>
      </c>
      <c r="BD11" s="17">
        <v>0.15772327764285901</v>
      </c>
      <c r="BE11" s="17" t="s">
        <v>101</v>
      </c>
      <c r="BF11" s="17">
        <v>0.185545205711173</v>
      </c>
      <c r="BG11" s="17">
        <v>0.18025269044313699</v>
      </c>
      <c r="BH11" s="17">
        <v>0.15866259405316599</v>
      </c>
      <c r="BI11" s="17">
        <v>0.22859778592451299</v>
      </c>
      <c r="BJ11" s="17"/>
      <c r="BK11" s="17">
        <v>0.23731026192678201</v>
      </c>
      <c r="BL11" s="17">
        <v>0.187674940509443</v>
      </c>
      <c r="BM11" s="17">
        <v>0.17425176955142199</v>
      </c>
      <c r="BN11" s="17">
        <v>0.149655866977152</v>
      </c>
      <c r="BO11" s="17">
        <v>0.17585586612620499</v>
      </c>
      <c r="BP11" s="17">
        <v>9.2668631546710095E-2</v>
      </c>
      <c r="BQ11" s="17">
        <v>0.112107211067839</v>
      </c>
      <c r="BR11" s="17">
        <v>0.13498647681116599</v>
      </c>
      <c r="BS11" s="17"/>
      <c r="BT11" s="17">
        <v>0.145242384323991</v>
      </c>
      <c r="BU11" s="17">
        <v>9.2543131226253794E-2</v>
      </c>
      <c r="BV11" s="17">
        <v>0.18209412345422199</v>
      </c>
      <c r="BW11" s="17"/>
      <c r="BX11" s="17">
        <v>0.17605910685206999</v>
      </c>
      <c r="BY11" s="17">
        <v>0.13296946886741701</v>
      </c>
      <c r="BZ11" s="17"/>
      <c r="CA11" s="17">
        <v>6.0257167225621598E-2</v>
      </c>
      <c r="CB11" s="17">
        <v>0.118328781062517</v>
      </c>
      <c r="CC11" s="17">
        <v>0.15065328861569699</v>
      </c>
      <c r="CD11" s="17">
        <v>0.17742156255875299</v>
      </c>
      <c r="CE11" s="17">
        <v>0.15675568765679099</v>
      </c>
    </row>
    <row r="12" spans="2:83" x14ac:dyDescent="0.35">
      <c r="B12" s="18" t="s">
        <v>136</v>
      </c>
      <c r="C12" s="17">
        <v>3.9063350682384299E-2</v>
      </c>
      <c r="D12" s="17">
        <v>3.70587703764153E-2</v>
      </c>
      <c r="E12" s="17">
        <v>4.14813332226069E-2</v>
      </c>
      <c r="F12" s="17"/>
      <c r="G12" s="17">
        <v>6.0278191427391999E-2</v>
      </c>
      <c r="H12" s="17">
        <v>3.1346335607060703E-2</v>
      </c>
      <c r="I12" s="17">
        <v>2.6246642258075398E-2</v>
      </c>
      <c r="J12" s="17">
        <v>4.4378498294303098E-2</v>
      </c>
      <c r="K12" s="17">
        <v>3.4206309353028999E-2</v>
      </c>
      <c r="L12" s="17">
        <v>3.6961518140105197E-2</v>
      </c>
      <c r="M12" s="17"/>
      <c r="N12" s="17">
        <v>2.3180793925607301E-2</v>
      </c>
      <c r="O12" s="17">
        <v>3.7680262834554397E-2</v>
      </c>
      <c r="P12" s="17">
        <v>3.2780401779373101E-2</v>
      </c>
      <c r="Q12" s="17">
        <v>4.7315843351859101E-2</v>
      </c>
      <c r="R12" s="17">
        <v>2.2989287523039099E-2</v>
      </c>
      <c r="S12" s="17">
        <v>4.8976693734486799E-2</v>
      </c>
      <c r="T12" s="17">
        <v>4.9939968367631302E-2</v>
      </c>
      <c r="U12" s="17">
        <v>5.2908102683477697E-2</v>
      </c>
      <c r="V12" s="17">
        <v>2.7929555204496501E-2</v>
      </c>
      <c r="W12" s="17">
        <v>6.9218787392570993E-2</v>
      </c>
      <c r="X12" s="17">
        <v>6.9662721598396801E-2</v>
      </c>
      <c r="Y12" s="17">
        <v>0</v>
      </c>
      <c r="Z12" s="17"/>
      <c r="AA12" s="17">
        <v>3.4744347650926398E-2</v>
      </c>
      <c r="AB12" s="17">
        <v>3.3552605885743103E-2</v>
      </c>
      <c r="AC12" s="17">
        <v>4.6676271653633403E-2</v>
      </c>
      <c r="AD12" s="17">
        <v>4.4069207603762102E-2</v>
      </c>
      <c r="AE12" s="17"/>
      <c r="AF12" s="17">
        <v>4.3454646572180303E-2</v>
      </c>
      <c r="AG12" s="17">
        <v>4.1762092190171199E-2</v>
      </c>
      <c r="AH12" s="17">
        <v>3.7532335294640701E-2</v>
      </c>
      <c r="AI12" s="17">
        <v>3.6490345064519501E-2</v>
      </c>
      <c r="AJ12" s="17">
        <v>3.96506090945613E-2</v>
      </c>
      <c r="AK12" s="17">
        <v>0</v>
      </c>
      <c r="AL12" s="17"/>
      <c r="AM12" s="17">
        <v>2.6889413510457701E-2</v>
      </c>
      <c r="AN12" s="17">
        <v>5.0311487839693102E-2</v>
      </c>
      <c r="AO12" s="17">
        <v>2.9817948496827701E-2</v>
      </c>
      <c r="AP12" s="17">
        <v>0</v>
      </c>
      <c r="AQ12" s="17">
        <v>4.0176002778603101E-2</v>
      </c>
      <c r="AR12" s="17"/>
      <c r="AS12" s="17">
        <v>2.1640736361902401E-2</v>
      </c>
      <c r="AT12" s="17">
        <v>4.2781794117822097E-2</v>
      </c>
      <c r="AU12" s="17">
        <v>2.35710326917958E-2</v>
      </c>
      <c r="AV12" s="17"/>
      <c r="AW12" s="17">
        <v>3.7588564406249102E-2</v>
      </c>
      <c r="AX12" s="17">
        <v>4.8933711758710002E-2</v>
      </c>
      <c r="AY12" s="17">
        <v>3.2377327766272099E-2</v>
      </c>
      <c r="AZ12" s="17">
        <v>3.1023054061275101E-2</v>
      </c>
      <c r="BA12" s="17">
        <v>0</v>
      </c>
      <c r="BB12" s="17"/>
      <c r="BC12" s="17">
        <v>2.8280738653352001E-2</v>
      </c>
      <c r="BD12" s="17">
        <v>3.2694136123678198E-2</v>
      </c>
      <c r="BE12" s="17" t="s">
        <v>101</v>
      </c>
      <c r="BF12" s="17">
        <v>4.2189925876381901E-2</v>
      </c>
      <c r="BG12" s="17">
        <v>4.4132914140957803E-2</v>
      </c>
      <c r="BH12" s="17">
        <v>5.7736885917308599E-2</v>
      </c>
      <c r="BI12" s="17">
        <v>6.5248966144049694E-2</v>
      </c>
      <c r="BJ12" s="17"/>
      <c r="BK12" s="17">
        <v>6.3426331135469902E-2</v>
      </c>
      <c r="BL12" s="17">
        <v>4.9048437503864499E-2</v>
      </c>
      <c r="BM12" s="17">
        <v>4.21066226091086E-2</v>
      </c>
      <c r="BN12" s="17">
        <v>4.7688905261061003E-2</v>
      </c>
      <c r="BO12" s="17">
        <v>2.25844694070289E-2</v>
      </c>
      <c r="BP12" s="17">
        <v>1.76336643539328E-2</v>
      </c>
      <c r="BQ12" s="17">
        <v>4.7682219621839397E-2</v>
      </c>
      <c r="BR12" s="17">
        <v>8.0591457182569402E-3</v>
      </c>
      <c r="BS12" s="17"/>
      <c r="BT12" s="17">
        <v>2.91273394554761E-2</v>
      </c>
      <c r="BU12" s="17">
        <v>3.4184343500723302E-2</v>
      </c>
      <c r="BV12" s="17">
        <v>4.8822117406751797E-2</v>
      </c>
      <c r="BW12" s="17"/>
      <c r="BX12" s="17">
        <v>3.9148822438933403E-2</v>
      </c>
      <c r="BY12" s="17">
        <v>3.7319447101381999E-2</v>
      </c>
      <c r="BZ12" s="17"/>
      <c r="CA12" s="17">
        <v>9.3847176803507903E-3</v>
      </c>
      <c r="CB12" s="17">
        <v>3.7466944368817097E-2</v>
      </c>
      <c r="CC12" s="17">
        <v>3.00783384720851E-2</v>
      </c>
      <c r="CD12" s="17">
        <v>3.8077052451324998E-2</v>
      </c>
      <c r="CE12" s="17">
        <v>4.8357657775457398E-2</v>
      </c>
    </row>
    <row r="13" spans="2:83" x14ac:dyDescent="0.35">
      <c r="B13" s="18" t="s">
        <v>137</v>
      </c>
      <c r="C13" s="17">
        <v>2.3924972328422899E-2</v>
      </c>
      <c r="D13" s="17">
        <v>1.8203889106808799E-2</v>
      </c>
      <c r="E13" s="17">
        <v>3.0162983733692101E-2</v>
      </c>
      <c r="F13" s="17"/>
      <c r="G13" s="17">
        <v>3.1916403468123897E-2</v>
      </c>
      <c r="H13" s="17">
        <v>1.2593327673070099E-2</v>
      </c>
      <c r="I13" s="17">
        <v>3.3764692319987903E-2</v>
      </c>
      <c r="J13" s="17">
        <v>2.1791764466796301E-2</v>
      </c>
      <c r="K13" s="17">
        <v>1.8793841765033799E-2</v>
      </c>
      <c r="L13" s="17">
        <v>2.3575741763804298E-2</v>
      </c>
      <c r="M13" s="17"/>
      <c r="N13" s="17">
        <v>2.28038741181739E-2</v>
      </c>
      <c r="O13" s="17">
        <v>1.9112962599946499E-2</v>
      </c>
      <c r="P13" s="17">
        <v>2.05321063150724E-2</v>
      </c>
      <c r="Q13" s="17">
        <v>4.3071423087039401E-2</v>
      </c>
      <c r="R13" s="17">
        <v>2.2769168328770802E-2</v>
      </c>
      <c r="S13" s="17">
        <v>2.5414239269852899E-2</v>
      </c>
      <c r="T13" s="17">
        <v>8.0954506541540492E-3</v>
      </c>
      <c r="U13" s="17">
        <v>1.63989371202534E-2</v>
      </c>
      <c r="V13" s="17">
        <v>3.1129267461563099E-2</v>
      </c>
      <c r="W13" s="17">
        <v>1.3720345791767801E-2</v>
      </c>
      <c r="X13" s="17">
        <v>4.2647736819823603E-2</v>
      </c>
      <c r="Y13" s="17">
        <v>1.8296340914096199E-2</v>
      </c>
      <c r="Z13" s="17"/>
      <c r="AA13" s="17">
        <v>1.3195990574015E-2</v>
      </c>
      <c r="AB13" s="17">
        <v>2.3487154261250899E-2</v>
      </c>
      <c r="AC13" s="17">
        <v>2.1308157265448598E-2</v>
      </c>
      <c r="AD13" s="17">
        <v>4.1656153506062603E-2</v>
      </c>
      <c r="AE13" s="17"/>
      <c r="AF13" s="17">
        <v>2.92723358162633E-2</v>
      </c>
      <c r="AG13" s="17">
        <v>1.8233698912868999E-2</v>
      </c>
      <c r="AH13" s="17">
        <v>4.6435004402494602E-3</v>
      </c>
      <c r="AI13" s="17">
        <v>3.7484548853931203E-2</v>
      </c>
      <c r="AJ13" s="17">
        <v>2.15524150768222E-2</v>
      </c>
      <c r="AK13" s="17">
        <v>4.1020359892489998E-2</v>
      </c>
      <c r="AL13" s="17"/>
      <c r="AM13" s="17">
        <v>1.8223540355545801E-2</v>
      </c>
      <c r="AN13" s="17">
        <v>2.70537683424888E-2</v>
      </c>
      <c r="AO13" s="17">
        <v>1.47649916845111E-2</v>
      </c>
      <c r="AP13" s="17">
        <v>6.5608236725886296E-2</v>
      </c>
      <c r="AQ13" s="17">
        <v>1.12460810873349E-2</v>
      </c>
      <c r="AR13" s="17"/>
      <c r="AS13" s="17">
        <v>1.7609168301724001E-2</v>
      </c>
      <c r="AT13" s="17">
        <v>1.7577944415736398E-2</v>
      </c>
      <c r="AU13" s="17">
        <v>1.65443681251746E-2</v>
      </c>
      <c r="AV13" s="17"/>
      <c r="AW13" s="17">
        <v>1.5704880114922399E-2</v>
      </c>
      <c r="AX13" s="17">
        <v>3.4070125172531801E-2</v>
      </c>
      <c r="AY13" s="17">
        <v>2.8360685069333098E-2</v>
      </c>
      <c r="AZ13" s="17">
        <v>9.3696847624764306E-3</v>
      </c>
      <c r="BA13" s="17">
        <v>2.0822827840363399E-2</v>
      </c>
      <c r="BB13" s="17"/>
      <c r="BC13" s="17">
        <v>1.16893838798814E-2</v>
      </c>
      <c r="BD13" s="17">
        <v>1.3313855879747699E-2</v>
      </c>
      <c r="BE13" s="17" t="s">
        <v>101</v>
      </c>
      <c r="BF13" s="17">
        <v>2.0966667493889798E-2</v>
      </c>
      <c r="BG13" s="17">
        <v>3.2080903362947201E-2</v>
      </c>
      <c r="BH13" s="17">
        <v>4.7886937695843998E-2</v>
      </c>
      <c r="BI13" s="17">
        <v>0.101726584638789</v>
      </c>
      <c r="BJ13" s="17"/>
      <c r="BK13" s="17">
        <v>5.5218445103996802E-2</v>
      </c>
      <c r="BL13" s="17">
        <v>3.93265685202209E-2</v>
      </c>
      <c r="BM13" s="17">
        <v>1.8180980697849299E-2</v>
      </c>
      <c r="BN13" s="17">
        <v>2.6879499802554101E-2</v>
      </c>
      <c r="BO13" s="17">
        <v>2.8136567485562099E-2</v>
      </c>
      <c r="BP13" s="17">
        <v>5.9091857821730199E-3</v>
      </c>
      <c r="BQ13" s="17">
        <v>2.4579459709624399E-2</v>
      </c>
      <c r="BR13" s="17">
        <v>6.3016868003802204E-3</v>
      </c>
      <c r="BS13" s="17"/>
      <c r="BT13" s="17">
        <v>2.3750455962146502E-2</v>
      </c>
      <c r="BU13" s="17">
        <v>2.2775495513725E-2</v>
      </c>
      <c r="BV13" s="17">
        <v>2.4533575262782201E-2</v>
      </c>
      <c r="BW13" s="17"/>
      <c r="BX13" s="17">
        <v>2.2237137724215299E-2</v>
      </c>
      <c r="BY13" s="17">
        <v>1.77247625309228E-2</v>
      </c>
      <c r="BZ13" s="17"/>
      <c r="CA13" s="17">
        <v>1.06760526337996E-2</v>
      </c>
      <c r="CB13" s="17">
        <v>9.3520933605884503E-3</v>
      </c>
      <c r="CC13" s="17">
        <v>1.5144977693174201E-2</v>
      </c>
      <c r="CD13" s="17">
        <v>5.6990910753988303E-3</v>
      </c>
      <c r="CE13" s="17">
        <v>2.6866035410279099E-2</v>
      </c>
    </row>
    <row r="14" spans="2:83" x14ac:dyDescent="0.35">
      <c r="B14" s="18" t="s">
        <v>113</v>
      </c>
      <c r="C14" s="17">
        <v>4.0885021417399303E-2</v>
      </c>
      <c r="D14" s="17">
        <v>5.4801841717552098E-2</v>
      </c>
      <c r="E14" s="17">
        <v>2.6460901039806899E-2</v>
      </c>
      <c r="F14" s="17"/>
      <c r="G14" s="17">
        <v>3.5173711490480597E-2</v>
      </c>
      <c r="H14" s="17">
        <v>5.1316349819058402E-2</v>
      </c>
      <c r="I14" s="17">
        <v>5.1934920511141902E-2</v>
      </c>
      <c r="J14" s="17">
        <v>4.0989569503006897E-2</v>
      </c>
      <c r="K14" s="17">
        <v>2.19281318908385E-2</v>
      </c>
      <c r="L14" s="17">
        <v>1.16549568015636E-2</v>
      </c>
      <c r="M14" s="17"/>
      <c r="N14" s="17">
        <v>3.9593745015078299E-2</v>
      </c>
      <c r="O14" s="17">
        <v>3.9931854290081698E-2</v>
      </c>
      <c r="P14" s="17">
        <v>2.7467843332062501E-2</v>
      </c>
      <c r="Q14" s="17">
        <v>5.8209733402054098E-2</v>
      </c>
      <c r="R14" s="17">
        <v>2.7151323318973901E-2</v>
      </c>
      <c r="S14" s="17">
        <v>3.6331158222633199E-2</v>
      </c>
      <c r="T14" s="17">
        <v>5.3021736616219201E-2</v>
      </c>
      <c r="U14" s="17">
        <v>3.2831121984576599E-2</v>
      </c>
      <c r="V14" s="17">
        <v>2.4164868297692901E-2</v>
      </c>
      <c r="W14" s="17">
        <v>5.0182594262754898E-2</v>
      </c>
      <c r="X14" s="17">
        <v>5.3993863628623198E-2</v>
      </c>
      <c r="Y14" s="17">
        <v>6.2973526559953905E-2</v>
      </c>
      <c r="Z14" s="17"/>
      <c r="AA14" s="17">
        <v>1.87253582785002E-2</v>
      </c>
      <c r="AB14" s="17">
        <v>3.0714606335136601E-2</v>
      </c>
      <c r="AC14" s="17">
        <v>2.43696831366183E-2</v>
      </c>
      <c r="AD14" s="17">
        <v>0.10186742906905399</v>
      </c>
      <c r="AE14" s="17"/>
      <c r="AF14" s="17">
        <v>3.5798475868544899E-2</v>
      </c>
      <c r="AG14" s="17">
        <v>5.0229032200506403E-2</v>
      </c>
      <c r="AH14" s="17">
        <v>3.9315017287840703E-2</v>
      </c>
      <c r="AI14" s="17">
        <v>4.5546574497749799E-2</v>
      </c>
      <c r="AJ14" s="17">
        <v>1.9982434553048399E-2</v>
      </c>
      <c r="AK14" s="17">
        <v>5.46494877821775E-2</v>
      </c>
      <c r="AL14" s="17"/>
      <c r="AM14" s="17">
        <v>2.22061770178207E-2</v>
      </c>
      <c r="AN14" s="17">
        <v>3.2916912765370003E-2</v>
      </c>
      <c r="AO14" s="17">
        <v>6.6952568759387807E-2</v>
      </c>
      <c r="AP14" s="17">
        <v>0</v>
      </c>
      <c r="AQ14" s="17">
        <v>9.4378272005221295E-2</v>
      </c>
      <c r="AR14" s="17"/>
      <c r="AS14" s="17">
        <v>1.19437278255052E-2</v>
      </c>
      <c r="AT14" s="17">
        <v>4.37572168194406E-2</v>
      </c>
      <c r="AU14" s="17">
        <v>5.1276391538079599E-2</v>
      </c>
      <c r="AV14" s="17"/>
      <c r="AW14" s="17">
        <v>5.0494626626742797E-2</v>
      </c>
      <c r="AX14" s="17">
        <v>4.7051078845187097E-2</v>
      </c>
      <c r="AY14" s="17">
        <v>3.3289065506946498E-2</v>
      </c>
      <c r="AZ14" s="17">
        <v>2.8994831245626199E-2</v>
      </c>
      <c r="BA14" s="17">
        <v>2.8893397642915802E-2</v>
      </c>
      <c r="BB14" s="17"/>
      <c r="BC14" s="17">
        <v>3.08739323081796E-2</v>
      </c>
      <c r="BD14" s="17">
        <v>2.7240039733723999E-2</v>
      </c>
      <c r="BE14" s="17" t="s">
        <v>101</v>
      </c>
      <c r="BF14" s="17">
        <v>7.1359669997691305E-2</v>
      </c>
      <c r="BG14" s="17">
        <v>5.5003030721877698E-2</v>
      </c>
      <c r="BH14" s="17">
        <v>5.8458397835113397E-2</v>
      </c>
      <c r="BI14" s="17">
        <v>4.6035044731989203E-2</v>
      </c>
      <c r="BJ14" s="17"/>
      <c r="BK14" s="17">
        <v>0.14769397666074999</v>
      </c>
      <c r="BL14" s="17">
        <v>9.0778747436173701E-2</v>
      </c>
      <c r="BM14" s="17">
        <v>4.5058323370647198E-2</v>
      </c>
      <c r="BN14" s="17">
        <v>1.1500079500167701E-2</v>
      </c>
      <c r="BO14" s="17">
        <v>1.6611148169634E-2</v>
      </c>
      <c r="BP14" s="17">
        <v>3.4378177388115903E-2</v>
      </c>
      <c r="BQ14" s="17">
        <v>9.0139438101041192E-3</v>
      </c>
      <c r="BR14" s="17">
        <v>1.9033313836736801E-2</v>
      </c>
      <c r="BS14" s="17"/>
      <c r="BT14" s="17">
        <v>2.10776824768984E-2</v>
      </c>
      <c r="BU14" s="17">
        <v>3.6568301463428703E-2</v>
      </c>
      <c r="BV14" s="17">
        <v>5.8593473331141503E-2</v>
      </c>
      <c r="BW14" s="17"/>
      <c r="BX14" s="17">
        <v>2.6356884150382901E-2</v>
      </c>
      <c r="BY14" s="17">
        <v>3.6951811364789498E-2</v>
      </c>
      <c r="BZ14" s="17"/>
      <c r="CA14" s="17">
        <v>0</v>
      </c>
      <c r="CB14" s="17">
        <v>1.64458506854472E-2</v>
      </c>
      <c r="CC14" s="17">
        <v>2.4630160506848998E-2</v>
      </c>
      <c r="CD14" s="17">
        <v>2.2108147172562601E-2</v>
      </c>
      <c r="CE14" s="17">
        <v>5.4616556712550897E-2</v>
      </c>
    </row>
    <row r="15" spans="2:83" x14ac:dyDescent="0.35">
      <c r="B15" s="18" t="s">
        <v>138</v>
      </c>
      <c r="C15" s="20">
        <v>0.74042994758354697</v>
      </c>
      <c r="D15" s="20">
        <v>0.74200570012026201</v>
      </c>
      <c r="E15" s="20">
        <v>0.73839355726576295</v>
      </c>
      <c r="F15" s="20"/>
      <c r="G15" s="20">
        <v>0.69696216332809202</v>
      </c>
      <c r="H15" s="20">
        <v>0.76317707177729899</v>
      </c>
      <c r="I15" s="20">
        <v>0.72365153494432499</v>
      </c>
      <c r="J15" s="20">
        <v>0.69158446999738998</v>
      </c>
      <c r="K15" s="20">
        <v>0.83129824353576298</v>
      </c>
      <c r="L15" s="20">
        <v>0.87134201726279104</v>
      </c>
      <c r="M15" s="20"/>
      <c r="N15" s="20">
        <v>0.77149569267033302</v>
      </c>
      <c r="O15" s="20">
        <v>0.75729880065440602</v>
      </c>
      <c r="P15" s="20">
        <v>0.73946354872710196</v>
      </c>
      <c r="Q15" s="20">
        <v>0.68164364168992597</v>
      </c>
      <c r="R15" s="20">
        <v>0.73760268439356702</v>
      </c>
      <c r="S15" s="20">
        <v>0.71248324713130295</v>
      </c>
      <c r="T15" s="20">
        <v>0.77981663582712102</v>
      </c>
      <c r="U15" s="20">
        <v>0.69942570562094997</v>
      </c>
      <c r="V15" s="20">
        <v>0.73120058022988899</v>
      </c>
      <c r="W15" s="20">
        <v>0.73632355942893402</v>
      </c>
      <c r="X15" s="20">
        <v>0.75560267320238805</v>
      </c>
      <c r="Y15" s="20">
        <v>0.73660149926526897</v>
      </c>
      <c r="Z15" s="20"/>
      <c r="AA15" s="20">
        <v>0.79700843127327203</v>
      </c>
      <c r="AB15" s="20">
        <v>0.77500673593402902</v>
      </c>
      <c r="AC15" s="20">
        <v>0.73571410714137397</v>
      </c>
      <c r="AD15" s="20">
        <v>0.62345364833255501</v>
      </c>
      <c r="AE15" s="20"/>
      <c r="AF15" s="20">
        <v>0.74474939941257401</v>
      </c>
      <c r="AG15" s="20">
        <v>0.75396236882355105</v>
      </c>
      <c r="AH15" s="20">
        <v>0.71261546173752699</v>
      </c>
      <c r="AI15" s="20">
        <v>0.67612568916135996</v>
      </c>
      <c r="AJ15" s="20">
        <v>0.80954594812849301</v>
      </c>
      <c r="AK15" s="20">
        <v>0.80107026260286296</v>
      </c>
      <c r="AL15" s="20"/>
      <c r="AM15" s="20">
        <v>0.77490644532691899</v>
      </c>
      <c r="AN15" s="20">
        <v>0.76751394919175298</v>
      </c>
      <c r="AO15" s="20">
        <v>0.73695922629192201</v>
      </c>
      <c r="AP15" s="20">
        <v>0.83210735608896502</v>
      </c>
      <c r="AQ15" s="20">
        <v>0.62734588986404405</v>
      </c>
      <c r="AR15" s="20"/>
      <c r="AS15" s="20">
        <v>0.80974335030664901</v>
      </c>
      <c r="AT15" s="20">
        <v>0.77221944273325305</v>
      </c>
      <c r="AU15" s="20">
        <v>0.78327204355524405</v>
      </c>
      <c r="AV15" s="20"/>
      <c r="AW15" s="20">
        <v>0.74496861548251503</v>
      </c>
      <c r="AX15" s="20">
        <v>0.70555706972236798</v>
      </c>
      <c r="AY15" s="20">
        <v>0.74192230794708702</v>
      </c>
      <c r="AZ15" s="20">
        <v>0.79513076973552999</v>
      </c>
      <c r="BA15" s="20">
        <v>0.82617270446718905</v>
      </c>
      <c r="BB15" s="20"/>
      <c r="BC15" s="20">
        <v>0.80352787164657502</v>
      </c>
      <c r="BD15" s="20">
        <v>0.76902869061999202</v>
      </c>
      <c r="BE15" s="20" t="s">
        <v>101</v>
      </c>
      <c r="BF15" s="20">
        <v>0.67993853092086398</v>
      </c>
      <c r="BG15" s="20">
        <v>0.68853046133108098</v>
      </c>
      <c r="BH15" s="20">
        <v>0.67725518449856803</v>
      </c>
      <c r="BI15" s="20">
        <v>0.558391618560659</v>
      </c>
      <c r="BJ15" s="20"/>
      <c r="BK15" s="20">
        <v>0.49635098517300202</v>
      </c>
      <c r="BL15" s="20">
        <v>0.63317130603029803</v>
      </c>
      <c r="BM15" s="20">
        <v>0.72040230377097303</v>
      </c>
      <c r="BN15" s="20">
        <v>0.76427564845906504</v>
      </c>
      <c r="BO15" s="20">
        <v>0.75681194881156999</v>
      </c>
      <c r="BP15" s="20">
        <v>0.84941034092906798</v>
      </c>
      <c r="BQ15" s="20">
        <v>0.80661716579059295</v>
      </c>
      <c r="BR15" s="20">
        <v>0.83161937683345999</v>
      </c>
      <c r="BS15" s="20"/>
      <c r="BT15" s="20">
        <v>0.78080213778148899</v>
      </c>
      <c r="BU15" s="20">
        <v>0.81392872829586904</v>
      </c>
      <c r="BV15" s="20">
        <v>0.68595671054510299</v>
      </c>
      <c r="BW15" s="20"/>
      <c r="BX15" s="20">
        <v>0.73619804883439799</v>
      </c>
      <c r="BY15" s="20">
        <v>0.77503451013548896</v>
      </c>
      <c r="BZ15" s="20"/>
      <c r="CA15" s="20">
        <v>0.91968206246022799</v>
      </c>
      <c r="CB15" s="20">
        <v>0.81840633052263101</v>
      </c>
      <c r="CC15" s="20">
        <v>0.77949323471219401</v>
      </c>
      <c r="CD15" s="20">
        <v>0.756694146741961</v>
      </c>
      <c r="CE15" s="20">
        <v>0.71340406244492205</v>
      </c>
    </row>
    <row r="16" spans="2:83" x14ac:dyDescent="0.35">
      <c r="B16" s="18" t="s">
        <v>139</v>
      </c>
      <c r="C16" s="20">
        <v>6.2988323010807201E-2</v>
      </c>
      <c r="D16" s="20">
        <v>5.5262659483224098E-2</v>
      </c>
      <c r="E16" s="20">
        <v>7.1644316956298998E-2</v>
      </c>
      <c r="F16" s="20"/>
      <c r="G16" s="20">
        <v>9.2194594895515902E-2</v>
      </c>
      <c r="H16" s="20">
        <v>4.3939663280130797E-2</v>
      </c>
      <c r="I16" s="20">
        <v>6.0011334578063298E-2</v>
      </c>
      <c r="J16" s="20">
        <v>6.6170262761099496E-2</v>
      </c>
      <c r="K16" s="20">
        <v>5.3000151118062798E-2</v>
      </c>
      <c r="L16" s="20">
        <v>6.0537259903909499E-2</v>
      </c>
      <c r="M16" s="20"/>
      <c r="N16" s="20">
        <v>4.59846680437812E-2</v>
      </c>
      <c r="O16" s="20">
        <v>5.6793225434500903E-2</v>
      </c>
      <c r="P16" s="20">
        <v>5.3312508094445502E-2</v>
      </c>
      <c r="Q16" s="20">
        <v>9.0387266438898495E-2</v>
      </c>
      <c r="R16" s="20">
        <v>4.5758455851809897E-2</v>
      </c>
      <c r="S16" s="20">
        <v>7.4390933004339799E-2</v>
      </c>
      <c r="T16" s="20">
        <v>5.8035419021785301E-2</v>
      </c>
      <c r="U16" s="20">
        <v>6.9307039803731096E-2</v>
      </c>
      <c r="V16" s="20">
        <v>5.90588226660596E-2</v>
      </c>
      <c r="W16" s="20">
        <v>8.2939133184338695E-2</v>
      </c>
      <c r="X16" s="20">
        <v>0.11231045841822</v>
      </c>
      <c r="Y16" s="20">
        <v>1.8296340914096199E-2</v>
      </c>
      <c r="Z16" s="20"/>
      <c r="AA16" s="20">
        <v>4.7940338224941301E-2</v>
      </c>
      <c r="AB16" s="20">
        <v>5.7039760146994002E-2</v>
      </c>
      <c r="AC16" s="20">
        <v>6.7984428919082004E-2</v>
      </c>
      <c r="AD16" s="20">
        <v>8.5725361109824705E-2</v>
      </c>
      <c r="AE16" s="20"/>
      <c r="AF16" s="20">
        <v>7.2726982388443606E-2</v>
      </c>
      <c r="AG16" s="20">
        <v>5.9995791103040298E-2</v>
      </c>
      <c r="AH16" s="20">
        <v>4.2175835734890102E-2</v>
      </c>
      <c r="AI16" s="20">
        <v>7.3974893918450593E-2</v>
      </c>
      <c r="AJ16" s="20">
        <v>6.1203024171383499E-2</v>
      </c>
      <c r="AK16" s="20">
        <v>4.1020359892489998E-2</v>
      </c>
      <c r="AL16" s="20"/>
      <c r="AM16" s="20">
        <v>4.5112953866003502E-2</v>
      </c>
      <c r="AN16" s="20">
        <v>7.7365256182181902E-2</v>
      </c>
      <c r="AO16" s="20">
        <v>4.45829401813388E-2</v>
      </c>
      <c r="AP16" s="20">
        <v>6.5608236725886296E-2</v>
      </c>
      <c r="AQ16" s="20">
        <v>5.1422083865938002E-2</v>
      </c>
      <c r="AR16" s="20"/>
      <c r="AS16" s="20">
        <v>3.9249904663626503E-2</v>
      </c>
      <c r="AT16" s="20">
        <v>6.0359738533558402E-2</v>
      </c>
      <c r="AU16" s="20">
        <v>4.0115400816970397E-2</v>
      </c>
      <c r="AV16" s="20"/>
      <c r="AW16" s="20">
        <v>5.3293444521171497E-2</v>
      </c>
      <c r="AX16" s="20">
        <v>8.3003836931241803E-2</v>
      </c>
      <c r="AY16" s="20">
        <v>6.0738012835605197E-2</v>
      </c>
      <c r="AZ16" s="20">
        <v>4.0392738823751502E-2</v>
      </c>
      <c r="BA16" s="20">
        <v>2.0822827840363399E-2</v>
      </c>
      <c r="BB16" s="20"/>
      <c r="BC16" s="20">
        <v>3.9970122533233399E-2</v>
      </c>
      <c r="BD16" s="20">
        <v>4.6007992003425799E-2</v>
      </c>
      <c r="BE16" s="20" t="s">
        <v>101</v>
      </c>
      <c r="BF16" s="20">
        <v>6.3156593370271699E-2</v>
      </c>
      <c r="BG16" s="20">
        <v>7.6213817503905004E-2</v>
      </c>
      <c r="BH16" s="20">
        <v>0.10562382361315301</v>
      </c>
      <c r="BI16" s="20">
        <v>0.16697555078283799</v>
      </c>
      <c r="BJ16" s="20"/>
      <c r="BK16" s="20">
        <v>0.118644776239467</v>
      </c>
      <c r="BL16" s="20">
        <v>8.8375006024085406E-2</v>
      </c>
      <c r="BM16" s="20">
        <v>6.0287603306957899E-2</v>
      </c>
      <c r="BN16" s="20">
        <v>7.4568405063615104E-2</v>
      </c>
      <c r="BO16" s="20">
        <v>5.0721036892591102E-2</v>
      </c>
      <c r="BP16" s="20">
        <v>2.3542850136105801E-2</v>
      </c>
      <c r="BQ16" s="20">
        <v>7.2261679331463796E-2</v>
      </c>
      <c r="BR16" s="20">
        <v>1.43608325186372E-2</v>
      </c>
      <c r="BS16" s="20"/>
      <c r="BT16" s="20">
        <v>5.2877795417622601E-2</v>
      </c>
      <c r="BU16" s="20">
        <v>5.6959839014448302E-2</v>
      </c>
      <c r="BV16" s="20">
        <v>7.3355692669533901E-2</v>
      </c>
      <c r="BW16" s="20"/>
      <c r="BX16" s="20">
        <v>6.1385960163148699E-2</v>
      </c>
      <c r="BY16" s="20">
        <v>5.5044209632304698E-2</v>
      </c>
      <c r="BZ16" s="20"/>
      <c r="CA16" s="20">
        <v>2.0060770314150399E-2</v>
      </c>
      <c r="CB16" s="20">
        <v>4.6819037729405599E-2</v>
      </c>
      <c r="CC16" s="20">
        <v>4.5223316165259299E-2</v>
      </c>
      <c r="CD16" s="20">
        <v>4.37761435267238E-2</v>
      </c>
      <c r="CE16" s="20">
        <v>7.5223693185736504E-2</v>
      </c>
    </row>
    <row r="17" spans="2:83" x14ac:dyDescent="0.35">
      <c r="B17" s="18" t="s">
        <v>140</v>
      </c>
      <c r="C17" s="21">
        <v>0.67744162457274004</v>
      </c>
      <c r="D17" s="21">
        <v>0.68674304063703795</v>
      </c>
      <c r="E17" s="21">
        <v>0.66674924030946403</v>
      </c>
      <c r="F17" s="21"/>
      <c r="G17" s="21">
        <v>0.60476756843257595</v>
      </c>
      <c r="H17" s="21">
        <v>0.719237408497168</v>
      </c>
      <c r="I17" s="21">
        <v>0.66364020036626103</v>
      </c>
      <c r="J17" s="21">
        <v>0.62541420723629104</v>
      </c>
      <c r="K17" s="21">
        <v>0.77829809241769998</v>
      </c>
      <c r="L17" s="21">
        <v>0.81080475735888202</v>
      </c>
      <c r="M17" s="21"/>
      <c r="N17" s="21">
        <v>0.72551102462655204</v>
      </c>
      <c r="O17" s="21">
        <v>0.70050557521990497</v>
      </c>
      <c r="P17" s="21">
        <v>0.68615104063265597</v>
      </c>
      <c r="Q17" s="21">
        <v>0.59125637525102803</v>
      </c>
      <c r="R17" s="21">
        <v>0.69184422854175698</v>
      </c>
      <c r="S17" s="21">
        <v>0.63809231412696299</v>
      </c>
      <c r="T17" s="21">
        <v>0.72178121680533602</v>
      </c>
      <c r="U17" s="21">
        <v>0.63011866581721898</v>
      </c>
      <c r="V17" s="21">
        <v>0.67214175756382999</v>
      </c>
      <c r="W17" s="21">
        <v>0.65338442624459503</v>
      </c>
      <c r="X17" s="21">
        <v>0.64329221478416698</v>
      </c>
      <c r="Y17" s="21">
        <v>0.71830515835117303</v>
      </c>
      <c r="Z17" s="21"/>
      <c r="AA17" s="21">
        <v>0.74906809304833</v>
      </c>
      <c r="AB17" s="21">
        <v>0.71796697578703506</v>
      </c>
      <c r="AC17" s="21">
        <v>0.66772967822229201</v>
      </c>
      <c r="AD17" s="21">
        <v>0.53772828722273103</v>
      </c>
      <c r="AE17" s="21"/>
      <c r="AF17" s="21">
        <v>0.67202241702413101</v>
      </c>
      <c r="AG17" s="21">
        <v>0.69396657772051096</v>
      </c>
      <c r="AH17" s="21">
        <v>0.67043962600263696</v>
      </c>
      <c r="AI17" s="21">
        <v>0.60215079524291004</v>
      </c>
      <c r="AJ17" s="21">
        <v>0.74834292395711</v>
      </c>
      <c r="AK17" s="21">
        <v>0.76004990271037298</v>
      </c>
      <c r="AL17" s="21"/>
      <c r="AM17" s="21">
        <v>0.72979349146091599</v>
      </c>
      <c r="AN17" s="21">
        <v>0.69014869300957105</v>
      </c>
      <c r="AO17" s="21">
        <v>0.69237628611058299</v>
      </c>
      <c r="AP17" s="21">
        <v>0.76649911936307902</v>
      </c>
      <c r="AQ17" s="21">
        <v>0.575923805998106</v>
      </c>
      <c r="AR17" s="21"/>
      <c r="AS17" s="21">
        <v>0.77049344564302302</v>
      </c>
      <c r="AT17" s="21">
        <v>0.71185970419969502</v>
      </c>
      <c r="AU17" s="21">
        <v>0.74315664273827298</v>
      </c>
      <c r="AV17" s="21"/>
      <c r="AW17" s="21">
        <v>0.69167517096134301</v>
      </c>
      <c r="AX17" s="21">
        <v>0.62255323279112695</v>
      </c>
      <c r="AY17" s="21">
        <v>0.68118429511148204</v>
      </c>
      <c r="AZ17" s="21">
        <v>0.75473803091177805</v>
      </c>
      <c r="BA17" s="21">
        <v>0.805349876626825</v>
      </c>
      <c r="BB17" s="21"/>
      <c r="BC17" s="21">
        <v>0.76355774911334096</v>
      </c>
      <c r="BD17" s="21">
        <v>0.72302069861656604</v>
      </c>
      <c r="BE17" s="21" t="s">
        <v>101</v>
      </c>
      <c r="BF17" s="21">
        <v>0.61678193755059196</v>
      </c>
      <c r="BG17" s="21">
        <v>0.61231664382717599</v>
      </c>
      <c r="BH17" s="21">
        <v>0.571631360885415</v>
      </c>
      <c r="BI17" s="21">
        <v>0.39141606777782101</v>
      </c>
      <c r="BJ17" s="21"/>
      <c r="BK17" s="21">
        <v>0.37770620893353501</v>
      </c>
      <c r="BL17" s="21">
        <v>0.54479630000621204</v>
      </c>
      <c r="BM17" s="21">
        <v>0.66011470046401499</v>
      </c>
      <c r="BN17" s="21">
        <v>0.68970724339544998</v>
      </c>
      <c r="BO17" s="21">
        <v>0.70609091191897899</v>
      </c>
      <c r="BP17" s="21">
        <v>0.82586749079296196</v>
      </c>
      <c r="BQ17" s="21">
        <v>0.73435548645912896</v>
      </c>
      <c r="BR17" s="21">
        <v>0.81725854431482303</v>
      </c>
      <c r="BS17" s="21"/>
      <c r="BT17" s="21">
        <v>0.72792434236386605</v>
      </c>
      <c r="BU17" s="21">
        <v>0.75696888928142103</v>
      </c>
      <c r="BV17" s="21">
        <v>0.61260101787556898</v>
      </c>
      <c r="BW17" s="21"/>
      <c r="BX17" s="21">
        <v>0.67481208867124898</v>
      </c>
      <c r="BY17" s="21">
        <v>0.71999030050318402</v>
      </c>
      <c r="BZ17" s="21"/>
      <c r="CA17" s="21">
        <v>0.899621292146078</v>
      </c>
      <c r="CB17" s="21">
        <v>0.77158729279322502</v>
      </c>
      <c r="CC17" s="21">
        <v>0.73426991854693502</v>
      </c>
      <c r="CD17" s="21">
        <v>0.71291800321523702</v>
      </c>
      <c r="CE17" s="21">
        <v>0.63818036925918498</v>
      </c>
    </row>
    <row r="18" spans="2:83" x14ac:dyDescent="0.35">
      <c r="B18" s="31" t="s">
        <v>349</v>
      </c>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E15"/>
  <sheetViews>
    <sheetView showGridLines="0"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1245</v>
      </c>
      <c r="D7" s="10">
        <v>651</v>
      </c>
      <c r="E7" s="10">
        <v>589</v>
      </c>
      <c r="F7" s="10"/>
      <c r="G7" s="10">
        <v>196</v>
      </c>
      <c r="H7" s="10">
        <v>294</v>
      </c>
      <c r="I7" s="10">
        <v>259</v>
      </c>
      <c r="J7" s="10">
        <v>269</v>
      </c>
      <c r="K7" s="10">
        <v>170</v>
      </c>
      <c r="L7" s="10">
        <v>57</v>
      </c>
      <c r="M7" s="10"/>
      <c r="N7" s="10">
        <v>234</v>
      </c>
      <c r="O7" s="10">
        <v>168</v>
      </c>
      <c r="P7" s="10">
        <v>82</v>
      </c>
      <c r="Q7" s="10">
        <v>109</v>
      </c>
      <c r="R7" s="10">
        <v>76</v>
      </c>
      <c r="S7" s="10">
        <v>101</v>
      </c>
      <c r="T7" s="10">
        <v>91</v>
      </c>
      <c r="U7" s="10">
        <v>50</v>
      </c>
      <c r="V7" s="10">
        <v>127</v>
      </c>
      <c r="W7" s="10">
        <v>106</v>
      </c>
      <c r="X7" s="10">
        <v>61</v>
      </c>
      <c r="Y7" s="10">
        <v>40</v>
      </c>
      <c r="Z7" s="10"/>
      <c r="AA7" s="10">
        <v>382</v>
      </c>
      <c r="AB7" s="10">
        <v>383</v>
      </c>
      <c r="AC7" s="10">
        <v>228</v>
      </c>
      <c r="AD7" s="10">
        <v>252</v>
      </c>
      <c r="AE7" s="10"/>
      <c r="AF7" s="10">
        <v>365</v>
      </c>
      <c r="AG7" s="10">
        <v>348</v>
      </c>
      <c r="AH7" s="10">
        <v>158</v>
      </c>
      <c r="AI7" s="10">
        <v>203</v>
      </c>
      <c r="AJ7" s="10">
        <v>128</v>
      </c>
      <c r="AK7" s="10">
        <v>42</v>
      </c>
      <c r="AL7" s="10"/>
      <c r="AM7" s="10">
        <v>414</v>
      </c>
      <c r="AN7" s="10">
        <v>394</v>
      </c>
      <c r="AO7" s="10">
        <v>125</v>
      </c>
      <c r="AP7" s="10">
        <v>11</v>
      </c>
      <c r="AQ7" s="10">
        <v>124</v>
      </c>
      <c r="AR7" s="10"/>
      <c r="AS7" s="10">
        <v>277</v>
      </c>
      <c r="AT7" s="10">
        <v>423</v>
      </c>
      <c r="AU7" s="10">
        <v>107</v>
      </c>
      <c r="AV7" s="10"/>
      <c r="AW7" s="10">
        <v>262</v>
      </c>
      <c r="AX7" s="10">
        <v>371</v>
      </c>
      <c r="AY7" s="10">
        <v>337</v>
      </c>
      <c r="AZ7" s="10">
        <v>225</v>
      </c>
      <c r="BA7" s="10">
        <v>35</v>
      </c>
      <c r="BB7" s="10"/>
      <c r="BC7" s="10">
        <v>413</v>
      </c>
      <c r="BD7" s="10">
        <v>401</v>
      </c>
      <c r="BE7" s="10" t="s">
        <v>100</v>
      </c>
      <c r="BF7" s="10">
        <v>90</v>
      </c>
      <c r="BG7" s="10">
        <v>88</v>
      </c>
      <c r="BH7" s="10">
        <v>216</v>
      </c>
      <c r="BI7" s="10">
        <v>26</v>
      </c>
      <c r="BJ7" s="10"/>
      <c r="BK7" s="10">
        <v>25</v>
      </c>
      <c r="BL7" s="10">
        <v>143</v>
      </c>
      <c r="BM7" s="10">
        <v>268</v>
      </c>
      <c r="BN7" s="10">
        <v>226</v>
      </c>
      <c r="BO7" s="10">
        <v>166</v>
      </c>
      <c r="BP7" s="10">
        <v>159</v>
      </c>
      <c r="BQ7" s="10">
        <v>95</v>
      </c>
      <c r="BR7" s="10">
        <v>115</v>
      </c>
      <c r="BS7" s="10"/>
      <c r="BT7" s="10">
        <v>523</v>
      </c>
      <c r="BU7" s="10">
        <v>175</v>
      </c>
      <c r="BV7" s="10">
        <v>544</v>
      </c>
      <c r="BW7" s="10"/>
      <c r="BX7" s="10">
        <v>465</v>
      </c>
      <c r="BY7" s="10">
        <v>767</v>
      </c>
      <c r="BZ7" s="10"/>
      <c r="CA7" s="10">
        <v>91</v>
      </c>
      <c r="CB7" s="10">
        <v>251</v>
      </c>
      <c r="CC7" s="10">
        <v>424</v>
      </c>
      <c r="CD7" s="10">
        <v>194</v>
      </c>
      <c r="CE7" s="10">
        <v>273</v>
      </c>
    </row>
    <row r="8" spans="2:83" ht="30" customHeight="1" x14ac:dyDescent="0.35">
      <c r="B8" s="11" t="s">
        <v>20</v>
      </c>
      <c r="C8" s="11">
        <v>1268</v>
      </c>
      <c r="D8" s="11">
        <v>644</v>
      </c>
      <c r="E8" s="11">
        <v>618</v>
      </c>
      <c r="F8" s="11"/>
      <c r="G8" s="11">
        <v>192</v>
      </c>
      <c r="H8" s="11">
        <v>293</v>
      </c>
      <c r="I8" s="11">
        <v>283</v>
      </c>
      <c r="J8" s="11">
        <v>274</v>
      </c>
      <c r="K8" s="11">
        <v>170</v>
      </c>
      <c r="L8" s="11">
        <v>56</v>
      </c>
      <c r="M8" s="11"/>
      <c r="N8" s="11">
        <v>225</v>
      </c>
      <c r="O8" s="11">
        <v>174</v>
      </c>
      <c r="P8" s="11">
        <v>82</v>
      </c>
      <c r="Q8" s="11">
        <v>115</v>
      </c>
      <c r="R8" s="11">
        <v>85</v>
      </c>
      <c r="S8" s="11">
        <v>118</v>
      </c>
      <c r="T8" s="11">
        <v>94</v>
      </c>
      <c r="U8" s="11">
        <v>45</v>
      </c>
      <c r="V8" s="11">
        <v>129</v>
      </c>
      <c r="W8" s="11">
        <v>99</v>
      </c>
      <c r="X8" s="11">
        <v>60</v>
      </c>
      <c r="Y8" s="11">
        <v>41</v>
      </c>
      <c r="Z8" s="11"/>
      <c r="AA8" s="11">
        <v>368</v>
      </c>
      <c r="AB8" s="11">
        <v>364</v>
      </c>
      <c r="AC8" s="11">
        <v>291</v>
      </c>
      <c r="AD8" s="11">
        <v>244</v>
      </c>
      <c r="AE8" s="11"/>
      <c r="AF8" s="11">
        <v>357</v>
      </c>
      <c r="AG8" s="11">
        <v>355</v>
      </c>
      <c r="AH8" s="11">
        <v>168</v>
      </c>
      <c r="AI8" s="11">
        <v>210</v>
      </c>
      <c r="AJ8" s="11">
        <v>133</v>
      </c>
      <c r="AK8" s="11">
        <v>45</v>
      </c>
      <c r="AL8" s="11"/>
      <c r="AM8" s="11">
        <v>428</v>
      </c>
      <c r="AN8" s="11">
        <v>396</v>
      </c>
      <c r="AO8" s="11">
        <v>126</v>
      </c>
      <c r="AP8" s="11">
        <v>11</v>
      </c>
      <c r="AQ8" s="11">
        <v>127</v>
      </c>
      <c r="AR8" s="11"/>
      <c r="AS8" s="11">
        <v>282</v>
      </c>
      <c r="AT8" s="11">
        <v>426</v>
      </c>
      <c r="AU8" s="11">
        <v>109</v>
      </c>
      <c r="AV8" s="11"/>
      <c r="AW8" s="11">
        <v>274</v>
      </c>
      <c r="AX8" s="11">
        <v>388</v>
      </c>
      <c r="AY8" s="11">
        <v>343</v>
      </c>
      <c r="AZ8" s="11">
        <v>218</v>
      </c>
      <c r="BA8" s="11">
        <v>30</v>
      </c>
      <c r="BB8" s="11"/>
      <c r="BC8" s="11">
        <v>408</v>
      </c>
      <c r="BD8" s="11">
        <v>411</v>
      </c>
      <c r="BE8" s="11" t="s">
        <v>100</v>
      </c>
      <c r="BF8" s="11">
        <v>98</v>
      </c>
      <c r="BG8" s="11">
        <v>91</v>
      </c>
      <c r="BH8" s="11">
        <v>222</v>
      </c>
      <c r="BI8" s="11">
        <v>26</v>
      </c>
      <c r="BJ8" s="11"/>
      <c r="BK8" s="11">
        <v>25</v>
      </c>
      <c r="BL8" s="11">
        <v>148</v>
      </c>
      <c r="BM8" s="11">
        <v>273</v>
      </c>
      <c r="BN8" s="11">
        <v>239</v>
      </c>
      <c r="BO8" s="11">
        <v>178</v>
      </c>
      <c r="BP8" s="11">
        <v>160</v>
      </c>
      <c r="BQ8" s="11">
        <v>92</v>
      </c>
      <c r="BR8" s="11">
        <v>102</v>
      </c>
      <c r="BS8" s="11"/>
      <c r="BT8" s="11">
        <v>534</v>
      </c>
      <c r="BU8" s="11">
        <v>178</v>
      </c>
      <c r="BV8" s="11">
        <v>552</v>
      </c>
      <c r="BW8" s="11"/>
      <c r="BX8" s="11">
        <v>469</v>
      </c>
      <c r="BY8" s="11">
        <v>785</v>
      </c>
      <c r="BZ8" s="11"/>
      <c r="CA8" s="11">
        <v>62</v>
      </c>
      <c r="CB8" s="11">
        <v>267</v>
      </c>
      <c r="CC8" s="11">
        <v>417</v>
      </c>
      <c r="CD8" s="11">
        <v>238</v>
      </c>
      <c r="CE8" s="11">
        <v>272</v>
      </c>
    </row>
    <row r="9" spans="2:83" x14ac:dyDescent="0.35">
      <c r="B9" s="18" t="s">
        <v>79</v>
      </c>
      <c r="C9" s="17">
        <v>0.61280291710374901</v>
      </c>
      <c r="D9" s="17">
        <v>0.63994428739065201</v>
      </c>
      <c r="E9" s="17">
        <v>0.58304536732840595</v>
      </c>
      <c r="F9" s="17"/>
      <c r="G9" s="17">
        <v>0.52909743480821803</v>
      </c>
      <c r="H9" s="17">
        <v>0.54464448239337704</v>
      </c>
      <c r="I9" s="17">
        <v>0.55563829969711798</v>
      </c>
      <c r="J9" s="17">
        <v>0.67075026964998097</v>
      </c>
      <c r="K9" s="17">
        <v>0.75522176239426297</v>
      </c>
      <c r="L9" s="17">
        <v>0.82744020674079499</v>
      </c>
      <c r="M9" s="17"/>
      <c r="N9" s="17">
        <v>0.52438277369208497</v>
      </c>
      <c r="O9" s="17">
        <v>0.606020506606329</v>
      </c>
      <c r="P9" s="17">
        <v>0.62285413338731399</v>
      </c>
      <c r="Q9" s="17">
        <v>0.69142352144617403</v>
      </c>
      <c r="R9" s="17">
        <v>0.54856250971855303</v>
      </c>
      <c r="S9" s="17">
        <v>0.65786823075198397</v>
      </c>
      <c r="T9" s="17">
        <v>0.64164420484184403</v>
      </c>
      <c r="U9" s="17">
        <v>0.60796047710220802</v>
      </c>
      <c r="V9" s="17">
        <v>0.65041527940627597</v>
      </c>
      <c r="W9" s="17">
        <v>0.62926289281717895</v>
      </c>
      <c r="X9" s="17">
        <v>0.67870102059194204</v>
      </c>
      <c r="Y9" s="17">
        <v>0.57285108187585598</v>
      </c>
      <c r="Z9" s="17"/>
      <c r="AA9" s="17">
        <v>0.52422359547901798</v>
      </c>
      <c r="AB9" s="17">
        <v>0.64658733245163003</v>
      </c>
      <c r="AC9" s="17">
        <v>0.60498690250620701</v>
      </c>
      <c r="AD9" s="17">
        <v>0.70535977262440797</v>
      </c>
      <c r="AE9" s="17"/>
      <c r="AF9" s="17">
        <v>0.59363410895422097</v>
      </c>
      <c r="AG9" s="17">
        <v>0.64779266295753102</v>
      </c>
      <c r="AH9" s="17">
        <v>0.53028279992744698</v>
      </c>
      <c r="AI9" s="17">
        <v>0.64266237795592496</v>
      </c>
      <c r="AJ9" s="17">
        <v>0.609026252923075</v>
      </c>
      <c r="AK9" s="17">
        <v>0.68159199857779496</v>
      </c>
      <c r="AL9" s="17"/>
      <c r="AM9" s="17">
        <v>0.63188873647085098</v>
      </c>
      <c r="AN9" s="17">
        <v>0.55446603460913202</v>
      </c>
      <c r="AO9" s="17">
        <v>0.67499239434052505</v>
      </c>
      <c r="AP9" s="17">
        <v>0.60571351816055596</v>
      </c>
      <c r="AQ9" s="17">
        <v>0.65296506196876503</v>
      </c>
      <c r="AR9" s="17"/>
      <c r="AS9" s="17">
        <v>0.64385964350752301</v>
      </c>
      <c r="AT9" s="17">
        <v>0.55541598153855598</v>
      </c>
      <c r="AU9" s="17">
        <v>0.71253367688143099</v>
      </c>
      <c r="AV9" s="17"/>
      <c r="AW9" s="17">
        <v>0.68829440269551601</v>
      </c>
      <c r="AX9" s="17">
        <v>0.62013673873438702</v>
      </c>
      <c r="AY9" s="17">
        <v>0.59286407782210904</v>
      </c>
      <c r="AZ9" s="17">
        <v>0.55183026522331202</v>
      </c>
      <c r="BA9" s="17">
        <v>0.35389622069976401</v>
      </c>
      <c r="BB9" s="17"/>
      <c r="BC9" s="17">
        <v>0.63833179957933195</v>
      </c>
      <c r="BD9" s="17">
        <v>0.56534253015312896</v>
      </c>
      <c r="BE9" s="17" t="s">
        <v>101</v>
      </c>
      <c r="BF9" s="17">
        <v>0.61953173605935896</v>
      </c>
      <c r="BG9" s="17">
        <v>0.65755386220518797</v>
      </c>
      <c r="BH9" s="17">
        <v>0.61668576623326699</v>
      </c>
      <c r="BI9" s="17">
        <v>0.77584056301712001</v>
      </c>
      <c r="BJ9" s="17"/>
      <c r="BK9" s="17">
        <v>0.73434031166119595</v>
      </c>
      <c r="BL9" s="17">
        <v>0.65221808241702495</v>
      </c>
      <c r="BM9" s="17">
        <v>0.66291583585458003</v>
      </c>
      <c r="BN9" s="17">
        <v>0.61841890273653799</v>
      </c>
      <c r="BO9" s="17">
        <v>0.58515514560950299</v>
      </c>
      <c r="BP9" s="17">
        <v>0.52245846591757905</v>
      </c>
      <c r="BQ9" s="17">
        <v>0.55870057402796103</v>
      </c>
      <c r="BR9" s="17">
        <v>0.527381025919751</v>
      </c>
      <c r="BS9" s="17"/>
      <c r="BT9" s="17">
        <v>0.55580291374438595</v>
      </c>
      <c r="BU9" s="17">
        <v>0.72172373089335695</v>
      </c>
      <c r="BV9" s="17">
        <v>0.63485443572757905</v>
      </c>
      <c r="BW9" s="17"/>
      <c r="BX9" s="17">
        <v>0.56882001314683295</v>
      </c>
      <c r="BY9" s="17">
        <v>0.63777224114558995</v>
      </c>
      <c r="BZ9" s="17"/>
      <c r="CA9" s="17">
        <v>0.40285720933131097</v>
      </c>
      <c r="CB9" s="17">
        <v>0.50620937616640505</v>
      </c>
      <c r="CC9" s="17">
        <v>0.65699453989993495</v>
      </c>
      <c r="CD9" s="17">
        <v>0.62568926810594405</v>
      </c>
      <c r="CE9" s="17">
        <v>0.68170029917081498</v>
      </c>
    </row>
    <row r="10" spans="2:83" x14ac:dyDescent="0.35">
      <c r="B10" s="18" t="s">
        <v>78</v>
      </c>
      <c r="C10" s="19">
        <v>0.38719708289625099</v>
      </c>
      <c r="D10" s="19">
        <v>0.36005571260934799</v>
      </c>
      <c r="E10" s="19">
        <v>0.416954632671593</v>
      </c>
      <c r="F10" s="19"/>
      <c r="G10" s="19">
        <v>0.47090256519178197</v>
      </c>
      <c r="H10" s="19">
        <v>0.45535551760662302</v>
      </c>
      <c r="I10" s="19">
        <v>0.44436170030288202</v>
      </c>
      <c r="J10" s="19">
        <v>0.32924973035001898</v>
      </c>
      <c r="K10" s="19">
        <v>0.244778237605737</v>
      </c>
      <c r="L10" s="19">
        <v>0.17255979325920501</v>
      </c>
      <c r="M10" s="19"/>
      <c r="N10" s="19">
        <v>0.47561722630791498</v>
      </c>
      <c r="O10" s="19">
        <v>0.393979493393671</v>
      </c>
      <c r="P10" s="19">
        <v>0.37714586661268601</v>
      </c>
      <c r="Q10" s="19">
        <v>0.30857647855382597</v>
      </c>
      <c r="R10" s="19">
        <v>0.45143749028144697</v>
      </c>
      <c r="S10" s="19">
        <v>0.34213176924801603</v>
      </c>
      <c r="T10" s="19">
        <v>0.35835579515815602</v>
      </c>
      <c r="U10" s="19">
        <v>0.39203952289779198</v>
      </c>
      <c r="V10" s="19">
        <v>0.34958472059372397</v>
      </c>
      <c r="W10" s="19">
        <v>0.37073710718282099</v>
      </c>
      <c r="X10" s="19">
        <v>0.32129897940805802</v>
      </c>
      <c r="Y10" s="19">
        <v>0.42714891812414402</v>
      </c>
      <c r="Z10" s="19"/>
      <c r="AA10" s="19">
        <v>0.47577640452098202</v>
      </c>
      <c r="AB10" s="19">
        <v>0.35341266754836997</v>
      </c>
      <c r="AC10" s="19">
        <v>0.39501309749379299</v>
      </c>
      <c r="AD10" s="19">
        <v>0.29464022737559198</v>
      </c>
      <c r="AE10" s="19"/>
      <c r="AF10" s="19">
        <v>0.40636589104577903</v>
      </c>
      <c r="AG10" s="19">
        <v>0.35220733704246898</v>
      </c>
      <c r="AH10" s="19">
        <v>0.46971720007255402</v>
      </c>
      <c r="AI10" s="19">
        <v>0.35733762204407399</v>
      </c>
      <c r="AJ10" s="19">
        <v>0.390973747076925</v>
      </c>
      <c r="AK10" s="19">
        <v>0.31840800142220499</v>
      </c>
      <c r="AL10" s="19"/>
      <c r="AM10" s="19">
        <v>0.36811126352914902</v>
      </c>
      <c r="AN10" s="19">
        <v>0.44553396539086798</v>
      </c>
      <c r="AO10" s="19">
        <v>0.32500760565947501</v>
      </c>
      <c r="AP10" s="19">
        <v>0.39428648183944398</v>
      </c>
      <c r="AQ10" s="19">
        <v>0.34703493803123497</v>
      </c>
      <c r="AR10" s="19"/>
      <c r="AS10" s="19">
        <v>0.35614035649247699</v>
      </c>
      <c r="AT10" s="19">
        <v>0.44458401846144402</v>
      </c>
      <c r="AU10" s="19">
        <v>0.28746632311857001</v>
      </c>
      <c r="AV10" s="19"/>
      <c r="AW10" s="19">
        <v>0.31170559730448399</v>
      </c>
      <c r="AX10" s="19">
        <v>0.37986326126561298</v>
      </c>
      <c r="AY10" s="19">
        <v>0.40713592217789102</v>
      </c>
      <c r="AZ10" s="19">
        <v>0.44816973477668798</v>
      </c>
      <c r="BA10" s="19">
        <v>0.64610377930023599</v>
      </c>
      <c r="BB10" s="19"/>
      <c r="BC10" s="19">
        <v>0.361668200420668</v>
      </c>
      <c r="BD10" s="19">
        <v>0.43465746984687098</v>
      </c>
      <c r="BE10" s="19" t="s">
        <v>101</v>
      </c>
      <c r="BF10" s="19">
        <v>0.38046826394064098</v>
      </c>
      <c r="BG10" s="19">
        <v>0.34244613779481198</v>
      </c>
      <c r="BH10" s="19">
        <v>0.38331423376673301</v>
      </c>
      <c r="BI10" s="19">
        <v>0.22415943698287999</v>
      </c>
      <c r="BJ10" s="19"/>
      <c r="BK10" s="19">
        <v>0.26565968833880399</v>
      </c>
      <c r="BL10" s="19">
        <v>0.347781917582975</v>
      </c>
      <c r="BM10" s="19">
        <v>0.33708416414541997</v>
      </c>
      <c r="BN10" s="19">
        <v>0.38158109726346201</v>
      </c>
      <c r="BO10" s="19">
        <v>0.41484485439049701</v>
      </c>
      <c r="BP10" s="19">
        <v>0.477541534082421</v>
      </c>
      <c r="BQ10" s="19">
        <v>0.44129942597203897</v>
      </c>
      <c r="BR10" s="19">
        <v>0.472618974080248</v>
      </c>
      <c r="BS10" s="19"/>
      <c r="BT10" s="19">
        <v>0.44419708625561399</v>
      </c>
      <c r="BU10" s="19">
        <v>0.27827626910664299</v>
      </c>
      <c r="BV10" s="19">
        <v>0.36514556427242101</v>
      </c>
      <c r="BW10" s="19"/>
      <c r="BX10" s="19">
        <v>0.431179986853167</v>
      </c>
      <c r="BY10" s="19">
        <v>0.36222775885441</v>
      </c>
      <c r="BZ10" s="19"/>
      <c r="CA10" s="19">
        <v>0.59714279066868903</v>
      </c>
      <c r="CB10" s="19">
        <v>0.49379062383359501</v>
      </c>
      <c r="CC10" s="19">
        <v>0.343005460100065</v>
      </c>
      <c r="CD10" s="19">
        <v>0.374310731894056</v>
      </c>
      <c r="CE10" s="19">
        <v>0.31829970082918502</v>
      </c>
    </row>
    <row r="11" spans="2:83" x14ac:dyDescent="0.35">
      <c r="B11" s="32" t="s">
        <v>270</v>
      </c>
    </row>
    <row r="12" spans="2:83" x14ac:dyDescent="0.35">
      <c r="B12" t="s">
        <v>104</v>
      </c>
    </row>
    <row r="13" spans="2:83" x14ac:dyDescent="0.35">
      <c r="B13" t="s">
        <v>105</v>
      </c>
    </row>
    <row r="15" spans="2:83" x14ac:dyDescent="0.35">
      <c r="B15"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E21"/>
  <sheetViews>
    <sheetView showGridLines="0"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1245</v>
      </c>
      <c r="D7" s="10">
        <v>651</v>
      </c>
      <c r="E7" s="10">
        <v>589</v>
      </c>
      <c r="F7" s="10"/>
      <c r="G7" s="10">
        <v>196</v>
      </c>
      <c r="H7" s="10">
        <v>294</v>
      </c>
      <c r="I7" s="10">
        <v>259</v>
      </c>
      <c r="J7" s="10">
        <v>269</v>
      </c>
      <c r="K7" s="10">
        <v>170</v>
      </c>
      <c r="L7" s="10">
        <v>57</v>
      </c>
      <c r="M7" s="10"/>
      <c r="N7" s="10">
        <v>234</v>
      </c>
      <c r="O7" s="10">
        <v>168</v>
      </c>
      <c r="P7" s="10">
        <v>82</v>
      </c>
      <c r="Q7" s="10">
        <v>109</v>
      </c>
      <c r="R7" s="10">
        <v>76</v>
      </c>
      <c r="S7" s="10">
        <v>101</v>
      </c>
      <c r="T7" s="10">
        <v>91</v>
      </c>
      <c r="U7" s="10">
        <v>50</v>
      </c>
      <c r="V7" s="10">
        <v>127</v>
      </c>
      <c r="W7" s="10">
        <v>106</v>
      </c>
      <c r="X7" s="10">
        <v>61</v>
      </c>
      <c r="Y7" s="10">
        <v>40</v>
      </c>
      <c r="Z7" s="10"/>
      <c r="AA7" s="10">
        <v>382</v>
      </c>
      <c r="AB7" s="10">
        <v>383</v>
      </c>
      <c r="AC7" s="10">
        <v>228</v>
      </c>
      <c r="AD7" s="10">
        <v>252</v>
      </c>
      <c r="AE7" s="10"/>
      <c r="AF7" s="10">
        <v>365</v>
      </c>
      <c r="AG7" s="10">
        <v>348</v>
      </c>
      <c r="AH7" s="10">
        <v>158</v>
      </c>
      <c r="AI7" s="10">
        <v>203</v>
      </c>
      <c r="AJ7" s="10">
        <v>128</v>
      </c>
      <c r="AK7" s="10">
        <v>42</v>
      </c>
      <c r="AL7" s="10"/>
      <c r="AM7" s="10">
        <v>414</v>
      </c>
      <c r="AN7" s="10">
        <v>394</v>
      </c>
      <c r="AO7" s="10">
        <v>125</v>
      </c>
      <c r="AP7" s="10">
        <v>11</v>
      </c>
      <c r="AQ7" s="10">
        <v>124</v>
      </c>
      <c r="AR7" s="10"/>
      <c r="AS7" s="10">
        <v>277</v>
      </c>
      <c r="AT7" s="10">
        <v>423</v>
      </c>
      <c r="AU7" s="10">
        <v>107</v>
      </c>
      <c r="AV7" s="10"/>
      <c r="AW7" s="10">
        <v>262</v>
      </c>
      <c r="AX7" s="10">
        <v>371</v>
      </c>
      <c r="AY7" s="10">
        <v>337</v>
      </c>
      <c r="AZ7" s="10">
        <v>225</v>
      </c>
      <c r="BA7" s="10">
        <v>35</v>
      </c>
      <c r="BB7" s="10"/>
      <c r="BC7" s="10">
        <v>413</v>
      </c>
      <c r="BD7" s="10">
        <v>401</v>
      </c>
      <c r="BE7" s="10" t="s">
        <v>100</v>
      </c>
      <c r="BF7" s="10">
        <v>90</v>
      </c>
      <c r="BG7" s="10">
        <v>88</v>
      </c>
      <c r="BH7" s="10">
        <v>216</v>
      </c>
      <c r="BI7" s="10">
        <v>26</v>
      </c>
      <c r="BJ7" s="10"/>
      <c r="BK7" s="10">
        <v>25</v>
      </c>
      <c r="BL7" s="10">
        <v>143</v>
      </c>
      <c r="BM7" s="10">
        <v>268</v>
      </c>
      <c r="BN7" s="10">
        <v>226</v>
      </c>
      <c r="BO7" s="10">
        <v>166</v>
      </c>
      <c r="BP7" s="10">
        <v>159</v>
      </c>
      <c r="BQ7" s="10">
        <v>95</v>
      </c>
      <c r="BR7" s="10">
        <v>115</v>
      </c>
      <c r="BS7" s="10"/>
      <c r="BT7" s="10">
        <v>523</v>
      </c>
      <c r="BU7" s="10">
        <v>175</v>
      </c>
      <c r="BV7" s="10">
        <v>544</v>
      </c>
      <c r="BW7" s="10"/>
      <c r="BX7" s="10">
        <v>465</v>
      </c>
      <c r="BY7" s="10">
        <v>767</v>
      </c>
      <c r="BZ7" s="10"/>
      <c r="CA7" s="10">
        <v>91</v>
      </c>
      <c r="CB7" s="10">
        <v>251</v>
      </c>
      <c r="CC7" s="10">
        <v>424</v>
      </c>
      <c r="CD7" s="10">
        <v>194</v>
      </c>
      <c r="CE7" s="10">
        <v>273</v>
      </c>
    </row>
    <row r="8" spans="2:83" ht="30" customHeight="1" x14ac:dyDescent="0.35">
      <c r="B8" s="11" t="s">
        <v>20</v>
      </c>
      <c r="C8" s="11">
        <v>1268</v>
      </c>
      <c r="D8" s="11">
        <v>644</v>
      </c>
      <c r="E8" s="11">
        <v>618</v>
      </c>
      <c r="F8" s="11"/>
      <c r="G8" s="11">
        <v>192</v>
      </c>
      <c r="H8" s="11">
        <v>293</v>
      </c>
      <c r="I8" s="11">
        <v>283</v>
      </c>
      <c r="J8" s="11">
        <v>274</v>
      </c>
      <c r="K8" s="11">
        <v>170</v>
      </c>
      <c r="L8" s="11">
        <v>56</v>
      </c>
      <c r="M8" s="11"/>
      <c r="N8" s="11">
        <v>225</v>
      </c>
      <c r="O8" s="11">
        <v>174</v>
      </c>
      <c r="P8" s="11">
        <v>82</v>
      </c>
      <c r="Q8" s="11">
        <v>115</v>
      </c>
      <c r="R8" s="11">
        <v>85</v>
      </c>
      <c r="S8" s="11">
        <v>118</v>
      </c>
      <c r="T8" s="11">
        <v>94</v>
      </c>
      <c r="U8" s="11">
        <v>45</v>
      </c>
      <c r="V8" s="11">
        <v>129</v>
      </c>
      <c r="W8" s="11">
        <v>99</v>
      </c>
      <c r="X8" s="11">
        <v>60</v>
      </c>
      <c r="Y8" s="11">
        <v>41</v>
      </c>
      <c r="Z8" s="11"/>
      <c r="AA8" s="11">
        <v>368</v>
      </c>
      <c r="AB8" s="11">
        <v>364</v>
      </c>
      <c r="AC8" s="11">
        <v>291</v>
      </c>
      <c r="AD8" s="11">
        <v>244</v>
      </c>
      <c r="AE8" s="11"/>
      <c r="AF8" s="11">
        <v>357</v>
      </c>
      <c r="AG8" s="11">
        <v>355</v>
      </c>
      <c r="AH8" s="11">
        <v>168</v>
      </c>
      <c r="AI8" s="11">
        <v>210</v>
      </c>
      <c r="AJ8" s="11">
        <v>133</v>
      </c>
      <c r="AK8" s="11">
        <v>45</v>
      </c>
      <c r="AL8" s="11"/>
      <c r="AM8" s="11">
        <v>428</v>
      </c>
      <c r="AN8" s="11">
        <v>396</v>
      </c>
      <c r="AO8" s="11">
        <v>126</v>
      </c>
      <c r="AP8" s="11">
        <v>11</v>
      </c>
      <c r="AQ8" s="11">
        <v>127</v>
      </c>
      <c r="AR8" s="11"/>
      <c r="AS8" s="11">
        <v>282</v>
      </c>
      <c r="AT8" s="11">
        <v>426</v>
      </c>
      <c r="AU8" s="11">
        <v>109</v>
      </c>
      <c r="AV8" s="11"/>
      <c r="AW8" s="11">
        <v>274</v>
      </c>
      <c r="AX8" s="11">
        <v>388</v>
      </c>
      <c r="AY8" s="11">
        <v>343</v>
      </c>
      <c r="AZ8" s="11">
        <v>218</v>
      </c>
      <c r="BA8" s="11">
        <v>30</v>
      </c>
      <c r="BB8" s="11"/>
      <c r="BC8" s="11">
        <v>408</v>
      </c>
      <c r="BD8" s="11">
        <v>411</v>
      </c>
      <c r="BE8" s="11" t="s">
        <v>100</v>
      </c>
      <c r="BF8" s="11">
        <v>98</v>
      </c>
      <c r="BG8" s="11">
        <v>91</v>
      </c>
      <c r="BH8" s="11">
        <v>222</v>
      </c>
      <c r="BI8" s="11">
        <v>26</v>
      </c>
      <c r="BJ8" s="11"/>
      <c r="BK8" s="11">
        <v>25</v>
      </c>
      <c r="BL8" s="11">
        <v>148</v>
      </c>
      <c r="BM8" s="11">
        <v>273</v>
      </c>
      <c r="BN8" s="11">
        <v>239</v>
      </c>
      <c r="BO8" s="11">
        <v>178</v>
      </c>
      <c r="BP8" s="11">
        <v>160</v>
      </c>
      <c r="BQ8" s="11">
        <v>92</v>
      </c>
      <c r="BR8" s="11">
        <v>102</v>
      </c>
      <c r="BS8" s="11"/>
      <c r="BT8" s="11">
        <v>534</v>
      </c>
      <c r="BU8" s="11">
        <v>178</v>
      </c>
      <c r="BV8" s="11">
        <v>552</v>
      </c>
      <c r="BW8" s="11"/>
      <c r="BX8" s="11">
        <v>469</v>
      </c>
      <c r="BY8" s="11">
        <v>785</v>
      </c>
      <c r="BZ8" s="11"/>
      <c r="CA8" s="11">
        <v>62</v>
      </c>
      <c r="CB8" s="11">
        <v>267</v>
      </c>
      <c r="CC8" s="11">
        <v>417</v>
      </c>
      <c r="CD8" s="11">
        <v>238</v>
      </c>
      <c r="CE8" s="11">
        <v>272</v>
      </c>
    </row>
    <row r="9" spans="2:83" x14ac:dyDescent="0.35">
      <c r="B9" s="18" t="s">
        <v>144</v>
      </c>
      <c r="C9" s="17">
        <v>0.154625706916412</v>
      </c>
      <c r="D9" s="17">
        <v>0.15864382158170201</v>
      </c>
      <c r="E9" s="17">
        <v>0.150111893618257</v>
      </c>
      <c r="F9" s="17"/>
      <c r="G9" s="17">
        <v>0.188249260556003</v>
      </c>
      <c r="H9" s="17">
        <v>0.14071113425278201</v>
      </c>
      <c r="I9" s="17">
        <v>0.14461644712447799</v>
      </c>
      <c r="J9" s="17">
        <v>0.14443716258344799</v>
      </c>
      <c r="K9" s="17">
        <v>0.18424346305445499</v>
      </c>
      <c r="L9" s="17">
        <v>0.122694523592272</v>
      </c>
      <c r="M9" s="17"/>
      <c r="N9" s="17">
        <v>0.13858394039668701</v>
      </c>
      <c r="O9" s="17">
        <v>0.20139404709726799</v>
      </c>
      <c r="P9" s="17">
        <v>0.17931986258581001</v>
      </c>
      <c r="Q9" s="17">
        <v>0.15684602252966501</v>
      </c>
      <c r="R9" s="17">
        <v>0.13649412040509101</v>
      </c>
      <c r="S9" s="17">
        <v>0.19076295894091799</v>
      </c>
      <c r="T9" s="17">
        <v>8.9564950093693502E-2</v>
      </c>
      <c r="U9" s="17">
        <v>0.152367621526559</v>
      </c>
      <c r="V9" s="17">
        <v>0.120181743974299</v>
      </c>
      <c r="W9" s="17">
        <v>0.18783487734934301</v>
      </c>
      <c r="X9" s="17">
        <v>0.15205112121769601</v>
      </c>
      <c r="Y9" s="17">
        <v>0.10601998104223601</v>
      </c>
      <c r="Z9" s="17"/>
      <c r="AA9" s="17">
        <v>9.4180085419090398E-2</v>
      </c>
      <c r="AB9" s="17">
        <v>0.15605958550992099</v>
      </c>
      <c r="AC9" s="17">
        <v>0.14076361793380399</v>
      </c>
      <c r="AD9" s="17">
        <v>0.26012448638811603</v>
      </c>
      <c r="AE9" s="17"/>
      <c r="AF9" s="17">
        <v>0.16686414101220301</v>
      </c>
      <c r="AG9" s="17">
        <v>0.16614500065506399</v>
      </c>
      <c r="AH9" s="17">
        <v>0.10798412894541</v>
      </c>
      <c r="AI9" s="17">
        <v>0.172611110935111</v>
      </c>
      <c r="AJ9" s="17">
        <v>0.14185313761201401</v>
      </c>
      <c r="AK9" s="17">
        <v>9.7580430721709105E-2</v>
      </c>
      <c r="AL9" s="17"/>
      <c r="AM9" s="17">
        <v>0.16277143029709901</v>
      </c>
      <c r="AN9" s="17">
        <v>0.13833112291230901</v>
      </c>
      <c r="AO9" s="17">
        <v>9.8438007481105705E-2</v>
      </c>
      <c r="AP9" s="17">
        <v>0</v>
      </c>
      <c r="AQ9" s="17">
        <v>0.22218031829311299</v>
      </c>
      <c r="AR9" s="17"/>
      <c r="AS9" s="17">
        <v>0.14711296135309601</v>
      </c>
      <c r="AT9" s="17">
        <v>0.14787644124251301</v>
      </c>
      <c r="AU9" s="17">
        <v>0.120747485484607</v>
      </c>
      <c r="AV9" s="17"/>
      <c r="AW9" s="17">
        <v>0.232397011263028</v>
      </c>
      <c r="AX9" s="17">
        <v>0.150973394787809</v>
      </c>
      <c r="AY9" s="17">
        <v>0.120242674551766</v>
      </c>
      <c r="AZ9" s="17">
        <v>0.102558967647308</v>
      </c>
      <c r="BA9" s="17">
        <v>0.166545314001529</v>
      </c>
      <c r="BB9" s="17"/>
      <c r="BC9" s="17">
        <v>0.110465810827773</v>
      </c>
      <c r="BD9" s="17">
        <v>0.13341862047144801</v>
      </c>
      <c r="BE9" s="17" t="s">
        <v>101</v>
      </c>
      <c r="BF9" s="17">
        <v>0.219339277402264</v>
      </c>
      <c r="BG9" s="17">
        <v>0.22990591472550601</v>
      </c>
      <c r="BH9" s="17">
        <v>0.204429129287303</v>
      </c>
      <c r="BI9" s="17">
        <v>0.32112978320298302</v>
      </c>
      <c r="BJ9" s="17"/>
      <c r="BK9" s="17">
        <v>0.12320054095705101</v>
      </c>
      <c r="BL9" s="17">
        <v>0.27326704143168001</v>
      </c>
      <c r="BM9" s="17">
        <v>0.17282596347272999</v>
      </c>
      <c r="BN9" s="17">
        <v>0.14676594929075401</v>
      </c>
      <c r="BO9" s="17">
        <v>0.125552815387799</v>
      </c>
      <c r="BP9" s="17">
        <v>0.13929350262970699</v>
      </c>
      <c r="BQ9" s="17">
        <v>9.2897820715167001E-2</v>
      </c>
      <c r="BR9" s="17">
        <v>0.10828600650876399</v>
      </c>
      <c r="BS9" s="17"/>
      <c r="BT9" s="17">
        <v>0.102101102737274</v>
      </c>
      <c r="BU9" s="17">
        <v>0.135070046695145</v>
      </c>
      <c r="BV9" s="17">
        <v>0.21267618289072401</v>
      </c>
      <c r="BW9" s="17"/>
      <c r="BX9" s="17">
        <v>0.13133754373697201</v>
      </c>
      <c r="BY9" s="17">
        <v>0.16519751804222299</v>
      </c>
      <c r="BZ9" s="17"/>
      <c r="CA9" s="17">
        <v>5.0877828677270802E-2</v>
      </c>
      <c r="CB9" s="17">
        <v>9.83121183664971E-2</v>
      </c>
      <c r="CC9" s="17">
        <v>0.15354825343662901</v>
      </c>
      <c r="CD9" s="17">
        <v>0.115399159831216</v>
      </c>
      <c r="CE9" s="17">
        <v>0.25825074111692198</v>
      </c>
    </row>
    <row r="10" spans="2:83" x14ac:dyDescent="0.35">
      <c r="B10" s="18" t="s">
        <v>145</v>
      </c>
      <c r="C10" s="17">
        <v>0.19743763053585101</v>
      </c>
      <c r="D10" s="17">
        <v>0.20306960318940701</v>
      </c>
      <c r="E10" s="17">
        <v>0.19320395545135799</v>
      </c>
      <c r="F10" s="17"/>
      <c r="G10" s="17">
        <v>8.0021714414156203E-2</v>
      </c>
      <c r="H10" s="17">
        <v>0.12518098458502899</v>
      </c>
      <c r="I10" s="17">
        <v>0.14181334737107601</v>
      </c>
      <c r="J10" s="17">
        <v>0.31069000449478601</v>
      </c>
      <c r="K10" s="17">
        <v>0.30132466259337498</v>
      </c>
      <c r="L10" s="17">
        <v>0.38823317263743901</v>
      </c>
      <c r="M10" s="17"/>
      <c r="N10" s="17">
        <v>0.155946138544797</v>
      </c>
      <c r="O10" s="17">
        <v>0.189407300515544</v>
      </c>
      <c r="P10" s="17">
        <v>0.30387184380562499</v>
      </c>
      <c r="Q10" s="17">
        <v>0.18962010234041099</v>
      </c>
      <c r="R10" s="17">
        <v>0.25346246602660999</v>
      </c>
      <c r="S10" s="17">
        <v>0.18644610426018299</v>
      </c>
      <c r="T10" s="17">
        <v>0.172830577273584</v>
      </c>
      <c r="U10" s="17">
        <v>0.14111827977855901</v>
      </c>
      <c r="V10" s="17">
        <v>0.202838416058849</v>
      </c>
      <c r="W10" s="17">
        <v>0.195817172000916</v>
      </c>
      <c r="X10" s="17">
        <v>0.22933545883870199</v>
      </c>
      <c r="Y10" s="17">
        <v>0.24178297522081699</v>
      </c>
      <c r="Z10" s="17"/>
      <c r="AA10" s="17">
        <v>0.17943188767742299</v>
      </c>
      <c r="AB10" s="17">
        <v>0.192628466876893</v>
      </c>
      <c r="AC10" s="17">
        <v>0.18153119502818299</v>
      </c>
      <c r="AD10" s="17">
        <v>0.25068953389943499</v>
      </c>
      <c r="AE10" s="17"/>
      <c r="AF10" s="17">
        <v>0.14557953860499101</v>
      </c>
      <c r="AG10" s="17">
        <v>0.22567766547200399</v>
      </c>
      <c r="AH10" s="17">
        <v>0.17966700041707501</v>
      </c>
      <c r="AI10" s="17">
        <v>0.22807265492901899</v>
      </c>
      <c r="AJ10" s="17">
        <v>0.20863862329747601</v>
      </c>
      <c r="AK10" s="17">
        <v>0.280707820525048</v>
      </c>
      <c r="AL10" s="17"/>
      <c r="AM10" s="17">
        <v>0.21713565836854201</v>
      </c>
      <c r="AN10" s="17">
        <v>0.17128465097515899</v>
      </c>
      <c r="AO10" s="17">
        <v>0.266668418214975</v>
      </c>
      <c r="AP10" s="17">
        <v>0.41617753348431602</v>
      </c>
      <c r="AQ10" s="17">
        <v>0.13760937191727099</v>
      </c>
      <c r="AR10" s="17"/>
      <c r="AS10" s="17">
        <v>0.217330877878427</v>
      </c>
      <c r="AT10" s="17">
        <v>0.177461293908978</v>
      </c>
      <c r="AU10" s="17">
        <v>0.170129914884633</v>
      </c>
      <c r="AV10" s="17"/>
      <c r="AW10" s="17">
        <v>0.228759638795836</v>
      </c>
      <c r="AX10" s="17">
        <v>0.212146200926705</v>
      </c>
      <c r="AY10" s="17">
        <v>0.19565088633173999</v>
      </c>
      <c r="AZ10" s="17">
        <v>0.13169439077592099</v>
      </c>
      <c r="BA10" s="17">
        <v>0.129694371529012</v>
      </c>
      <c r="BB10" s="17"/>
      <c r="BC10" s="17">
        <v>0.26027602244112202</v>
      </c>
      <c r="BD10" s="17">
        <v>0.159011471957508</v>
      </c>
      <c r="BE10" s="17" t="s">
        <v>101</v>
      </c>
      <c r="BF10" s="17">
        <v>0.163611921632457</v>
      </c>
      <c r="BG10" s="17">
        <v>0.22433237079371701</v>
      </c>
      <c r="BH10" s="17">
        <v>0.17490065969576599</v>
      </c>
      <c r="BI10" s="17">
        <v>9.2689922331136598E-2</v>
      </c>
      <c r="BJ10" s="17"/>
      <c r="BK10" s="17">
        <v>0.38651020434583899</v>
      </c>
      <c r="BL10" s="17">
        <v>0.20332538770511999</v>
      </c>
      <c r="BM10" s="17">
        <v>0.224397339324028</v>
      </c>
      <c r="BN10" s="17">
        <v>0.19691426623007999</v>
      </c>
      <c r="BO10" s="17">
        <v>0.17354892080204201</v>
      </c>
      <c r="BP10" s="17">
        <v>0.17718730142401601</v>
      </c>
      <c r="BQ10" s="17">
        <v>0.20691421229667001</v>
      </c>
      <c r="BR10" s="17">
        <v>0.14786084760437701</v>
      </c>
      <c r="BS10" s="17"/>
      <c r="BT10" s="17">
        <v>0.199677317398331</v>
      </c>
      <c r="BU10" s="17">
        <v>0.33474318401575598</v>
      </c>
      <c r="BV10" s="17">
        <v>0.15214517074589701</v>
      </c>
      <c r="BW10" s="17"/>
      <c r="BX10" s="17">
        <v>0.196564789718394</v>
      </c>
      <c r="BY10" s="17">
        <v>0.20054441366294801</v>
      </c>
      <c r="BZ10" s="17"/>
      <c r="CA10" s="17">
        <v>0.21101625464679999</v>
      </c>
      <c r="CB10" s="17">
        <v>0.13594064109429899</v>
      </c>
      <c r="CC10" s="17">
        <v>0.21252694909971601</v>
      </c>
      <c r="CD10" s="17">
        <v>0.19940788719041699</v>
      </c>
      <c r="CE10" s="17">
        <v>0.234861704498561</v>
      </c>
    </row>
    <row r="11" spans="2:83" x14ac:dyDescent="0.35">
      <c r="B11" s="18" t="s">
        <v>146</v>
      </c>
      <c r="C11" s="17">
        <v>0.124579647078129</v>
      </c>
      <c r="D11" s="17">
        <v>0.135598019151495</v>
      </c>
      <c r="E11" s="17">
        <v>0.112480492933155</v>
      </c>
      <c r="F11" s="17"/>
      <c r="G11" s="17">
        <v>8.3650484706920797E-2</v>
      </c>
      <c r="H11" s="17">
        <v>0.16072783692159001</v>
      </c>
      <c r="I11" s="17">
        <v>0.147269850930456</v>
      </c>
      <c r="J11" s="17">
        <v>0.113827984908231</v>
      </c>
      <c r="K11" s="17">
        <v>8.3637419233731095E-2</v>
      </c>
      <c r="L11" s="17">
        <v>0.13809172348652901</v>
      </c>
      <c r="M11" s="17"/>
      <c r="N11" s="17">
        <v>0.13694284681466401</v>
      </c>
      <c r="O11" s="17">
        <v>0.100451534893292</v>
      </c>
      <c r="P11" s="17">
        <v>6.9073212041987006E-2</v>
      </c>
      <c r="Q11" s="17">
        <v>9.2572807391134798E-2</v>
      </c>
      <c r="R11" s="17">
        <v>8.4256515400343707E-2</v>
      </c>
      <c r="S11" s="17">
        <v>7.8117392833341195E-2</v>
      </c>
      <c r="T11" s="17">
        <v>0.141335837398506</v>
      </c>
      <c r="U11" s="17">
        <v>0.109844265776148</v>
      </c>
      <c r="V11" s="17">
        <v>0.19331644680197901</v>
      </c>
      <c r="W11" s="17">
        <v>0.162291015962544</v>
      </c>
      <c r="X11" s="17">
        <v>0.15115082077949801</v>
      </c>
      <c r="Y11" s="17">
        <v>0.208392639444345</v>
      </c>
      <c r="Z11" s="17"/>
      <c r="AA11" s="17">
        <v>0.11188788490825199</v>
      </c>
      <c r="AB11" s="17">
        <v>0.119863010258833</v>
      </c>
      <c r="AC11" s="17">
        <v>0.18628896203224801</v>
      </c>
      <c r="AD11" s="17">
        <v>7.7204466836594404E-2</v>
      </c>
      <c r="AE11" s="17"/>
      <c r="AF11" s="17">
        <v>0.13580788410073699</v>
      </c>
      <c r="AG11" s="17">
        <v>0.130324144009966</v>
      </c>
      <c r="AH11" s="17">
        <v>0.13443749770434099</v>
      </c>
      <c r="AI11" s="17">
        <v>9.09501233658596E-2</v>
      </c>
      <c r="AJ11" s="17">
        <v>0.11821737270666199</v>
      </c>
      <c r="AK11" s="17">
        <v>0.13155613988385001</v>
      </c>
      <c r="AL11" s="17"/>
      <c r="AM11" s="17">
        <v>9.5857506966688003E-2</v>
      </c>
      <c r="AN11" s="17">
        <v>0.152959288186333</v>
      </c>
      <c r="AO11" s="17">
        <v>0.181931953005356</v>
      </c>
      <c r="AP11" s="17">
        <v>0.189535984676239</v>
      </c>
      <c r="AQ11" s="17">
        <v>9.0658856295791193E-2</v>
      </c>
      <c r="AR11" s="17"/>
      <c r="AS11" s="17">
        <v>0.108767004729519</v>
      </c>
      <c r="AT11" s="17">
        <v>0.12420357155268701</v>
      </c>
      <c r="AU11" s="17">
        <v>0.17975172093959599</v>
      </c>
      <c r="AV11" s="17"/>
      <c r="AW11" s="17">
        <v>0.103334511314223</v>
      </c>
      <c r="AX11" s="17">
        <v>0.130892162360422</v>
      </c>
      <c r="AY11" s="17">
        <v>0.12917832517490199</v>
      </c>
      <c r="AZ11" s="17">
        <v>0.144516439448685</v>
      </c>
      <c r="BA11" s="17">
        <v>6.0179660501462798E-2</v>
      </c>
      <c r="BB11" s="17"/>
      <c r="BC11" s="17">
        <v>0.12775014252370701</v>
      </c>
      <c r="BD11" s="17">
        <v>0.15803038740373901</v>
      </c>
      <c r="BE11" s="17" t="s">
        <v>101</v>
      </c>
      <c r="BF11" s="17">
        <v>0.13046816361765001</v>
      </c>
      <c r="BG11" s="17">
        <v>7.0195272838574005E-2</v>
      </c>
      <c r="BH11" s="17">
        <v>7.6664740490648003E-2</v>
      </c>
      <c r="BI11" s="17">
        <v>9.4409066104210002E-2</v>
      </c>
      <c r="BJ11" s="17"/>
      <c r="BK11" s="17">
        <v>3.8038501672200797E-2</v>
      </c>
      <c r="BL11" s="17">
        <v>6.5800695675649098E-2</v>
      </c>
      <c r="BM11" s="17">
        <v>0.13300654635881801</v>
      </c>
      <c r="BN11" s="17">
        <v>0.125424578462554</v>
      </c>
      <c r="BO11" s="17">
        <v>0.15046999865882901</v>
      </c>
      <c r="BP11" s="17">
        <v>0.132509102530844</v>
      </c>
      <c r="BQ11" s="17">
        <v>0.15276558316391101</v>
      </c>
      <c r="BR11" s="17">
        <v>0.119401422110194</v>
      </c>
      <c r="BS11" s="17"/>
      <c r="BT11" s="17">
        <v>0.144387489981087</v>
      </c>
      <c r="BU11" s="17">
        <v>9.5620691688429904E-2</v>
      </c>
      <c r="BV11" s="17">
        <v>0.11549925771956999</v>
      </c>
      <c r="BW11" s="17"/>
      <c r="BX11" s="17">
        <v>0.118996381177685</v>
      </c>
      <c r="BY11" s="17">
        <v>0.123826261372167</v>
      </c>
      <c r="BZ11" s="17"/>
      <c r="CA11" s="17">
        <v>0.14414525039278001</v>
      </c>
      <c r="CB11" s="17">
        <v>0.10307506530451099</v>
      </c>
      <c r="CC11" s="17">
        <v>0.115289277468052</v>
      </c>
      <c r="CD11" s="17">
        <v>0.21328526277679999</v>
      </c>
      <c r="CE11" s="17">
        <v>7.0718947361802204E-2</v>
      </c>
    </row>
    <row r="12" spans="2:83" x14ac:dyDescent="0.35">
      <c r="B12" s="18" t="s">
        <v>147</v>
      </c>
      <c r="C12" s="17">
        <v>0.10339478316011599</v>
      </c>
      <c r="D12" s="17">
        <v>0.110066378130107</v>
      </c>
      <c r="E12" s="17">
        <v>9.5124001604092304E-2</v>
      </c>
      <c r="F12" s="17"/>
      <c r="G12" s="17">
        <v>9.8158487209881101E-2</v>
      </c>
      <c r="H12" s="17">
        <v>0.14218192074796901</v>
      </c>
      <c r="I12" s="17">
        <v>0.105614531494716</v>
      </c>
      <c r="J12" s="17">
        <v>7.7579007854536294E-2</v>
      </c>
      <c r="K12" s="17">
        <v>7.65995252506564E-2</v>
      </c>
      <c r="L12" s="17">
        <v>0.114683729582835</v>
      </c>
      <c r="M12" s="17"/>
      <c r="N12" s="17">
        <v>0.112629561747946</v>
      </c>
      <c r="O12" s="17">
        <v>8.96313425327636E-2</v>
      </c>
      <c r="P12" s="17">
        <v>8.4693329509780202E-2</v>
      </c>
      <c r="Q12" s="17">
        <v>9.4866196630841004E-2</v>
      </c>
      <c r="R12" s="17">
        <v>8.7120382583188202E-2</v>
      </c>
      <c r="S12" s="17">
        <v>0.108144907537414</v>
      </c>
      <c r="T12" s="17">
        <v>0.113878548163853</v>
      </c>
      <c r="U12" s="17">
        <v>6.1813759182555598E-2</v>
      </c>
      <c r="V12" s="17">
        <v>0.122017705982211</v>
      </c>
      <c r="W12" s="17">
        <v>0.10833768084607499</v>
      </c>
      <c r="X12" s="17">
        <v>0.121928557051976</v>
      </c>
      <c r="Y12" s="17">
        <v>0.116821257355885</v>
      </c>
      <c r="Z12" s="17"/>
      <c r="AA12" s="17">
        <v>0.116033654965157</v>
      </c>
      <c r="AB12" s="17">
        <v>0.11981666959356101</v>
      </c>
      <c r="AC12" s="17">
        <v>9.9001069189363494E-2</v>
      </c>
      <c r="AD12" s="17">
        <v>6.5137439259591701E-2</v>
      </c>
      <c r="AE12" s="17"/>
      <c r="AF12" s="17">
        <v>0.12182333098476</v>
      </c>
      <c r="AG12" s="17">
        <v>8.7392596807935097E-2</v>
      </c>
      <c r="AH12" s="17">
        <v>0.12565059171828599</v>
      </c>
      <c r="AI12" s="17">
        <v>7.6998918296509594E-2</v>
      </c>
      <c r="AJ12" s="17">
        <v>0.103623421277865</v>
      </c>
      <c r="AK12" s="17">
        <v>0.12512643513806401</v>
      </c>
      <c r="AL12" s="17"/>
      <c r="AM12" s="17">
        <v>9.3811859893076499E-2</v>
      </c>
      <c r="AN12" s="17">
        <v>0.110882004654609</v>
      </c>
      <c r="AO12" s="17">
        <v>0.111235149417149</v>
      </c>
      <c r="AP12" s="17">
        <v>0</v>
      </c>
      <c r="AQ12" s="17">
        <v>0.105698353877638</v>
      </c>
      <c r="AR12" s="17"/>
      <c r="AS12" s="17">
        <v>0.104707941055885</v>
      </c>
      <c r="AT12" s="17">
        <v>0.106457713205639</v>
      </c>
      <c r="AU12" s="17">
        <v>0.13412784364227401</v>
      </c>
      <c r="AV12" s="17"/>
      <c r="AW12" s="17">
        <v>7.86295342825825E-2</v>
      </c>
      <c r="AX12" s="17">
        <v>9.9818838994007897E-2</v>
      </c>
      <c r="AY12" s="17">
        <v>0.11305959309845</v>
      </c>
      <c r="AZ12" s="17">
        <v>0.14439654733167201</v>
      </c>
      <c r="BA12" s="17">
        <v>2.04249835628478E-2</v>
      </c>
      <c r="BB12" s="17"/>
      <c r="BC12" s="17">
        <v>0.118034120660602</v>
      </c>
      <c r="BD12" s="17">
        <v>9.6248682276014602E-2</v>
      </c>
      <c r="BE12" s="17" t="s">
        <v>101</v>
      </c>
      <c r="BF12" s="17">
        <v>0.100390647923752</v>
      </c>
      <c r="BG12" s="17">
        <v>8.8218913855174497E-2</v>
      </c>
      <c r="BH12" s="17">
        <v>0.114910058156992</v>
      </c>
      <c r="BI12" s="17">
        <v>0</v>
      </c>
      <c r="BJ12" s="17"/>
      <c r="BK12" s="17">
        <v>7.7400206653601505E-2</v>
      </c>
      <c r="BL12" s="17">
        <v>8.03626565382866E-2</v>
      </c>
      <c r="BM12" s="17">
        <v>9.0006867101289995E-2</v>
      </c>
      <c r="BN12" s="17">
        <v>8.9345048753569703E-2</v>
      </c>
      <c r="BO12" s="17">
        <v>0.164852891063961</v>
      </c>
      <c r="BP12" s="17">
        <v>0.123961581310591</v>
      </c>
      <c r="BQ12" s="17">
        <v>9.7465060048701604E-2</v>
      </c>
      <c r="BR12" s="17">
        <v>9.0450415086292493E-2</v>
      </c>
      <c r="BS12" s="17"/>
      <c r="BT12" s="17">
        <v>0.12990521769503299</v>
      </c>
      <c r="BU12" s="17">
        <v>9.8121335327939901E-2</v>
      </c>
      <c r="BV12" s="17">
        <v>8.0061202837479306E-2</v>
      </c>
      <c r="BW12" s="17"/>
      <c r="BX12" s="17">
        <v>0.12522610724157399</v>
      </c>
      <c r="BY12" s="17">
        <v>9.2136114521370993E-2</v>
      </c>
      <c r="BZ12" s="17"/>
      <c r="CA12" s="17">
        <v>9.8342237512065805E-2</v>
      </c>
      <c r="CB12" s="17">
        <v>0.123912439099019</v>
      </c>
      <c r="CC12" s="17">
        <v>0.10870101028518001</v>
      </c>
      <c r="CD12" s="17">
        <v>0.11620144006783099</v>
      </c>
      <c r="CE12" s="17">
        <v>6.9769420257413894E-2</v>
      </c>
    </row>
    <row r="13" spans="2:83" x14ac:dyDescent="0.35">
      <c r="B13" s="18" t="s">
        <v>148</v>
      </c>
      <c r="C13" s="17">
        <v>0.13495572851083401</v>
      </c>
      <c r="D13" s="17">
        <v>0.14965875283253899</v>
      </c>
      <c r="E13" s="17">
        <v>0.120746978652036</v>
      </c>
      <c r="F13" s="17"/>
      <c r="G13" s="17">
        <v>0.15247759080378601</v>
      </c>
      <c r="H13" s="17">
        <v>0.16536516183128999</v>
      </c>
      <c r="I13" s="17">
        <v>0.13112688274654499</v>
      </c>
      <c r="J13" s="17">
        <v>0.130791700709224</v>
      </c>
      <c r="K13" s="17">
        <v>9.7096926872210304E-2</v>
      </c>
      <c r="L13" s="17">
        <v>7.0875269568601504E-2</v>
      </c>
      <c r="M13" s="17"/>
      <c r="N13" s="17">
        <v>0.179613784853494</v>
      </c>
      <c r="O13" s="17">
        <v>0.13038485412793499</v>
      </c>
      <c r="P13" s="17">
        <v>0.14614278069500899</v>
      </c>
      <c r="Q13" s="17">
        <v>0.161673268552082</v>
      </c>
      <c r="R13" s="17">
        <v>0.101968571088836</v>
      </c>
      <c r="S13" s="17">
        <v>0.13781388244902701</v>
      </c>
      <c r="T13" s="17">
        <v>0.154483290898322</v>
      </c>
      <c r="U13" s="17">
        <v>0.15655693221509001</v>
      </c>
      <c r="V13" s="17">
        <v>0.101389285643078</v>
      </c>
      <c r="W13" s="17">
        <v>0.10141241911281899</v>
      </c>
      <c r="X13" s="17">
        <v>5.8193250437175797E-2</v>
      </c>
      <c r="Y13" s="17">
        <v>0.10287116976847401</v>
      </c>
      <c r="Z13" s="17"/>
      <c r="AA13" s="17">
        <v>0.17705548943441399</v>
      </c>
      <c r="AB13" s="17">
        <v>0.115652968930599</v>
      </c>
      <c r="AC13" s="17">
        <v>0.138995654644023</v>
      </c>
      <c r="AD13" s="17">
        <v>9.5408789486830195E-2</v>
      </c>
      <c r="AE13" s="17"/>
      <c r="AF13" s="17">
        <v>0.14827620726271301</v>
      </c>
      <c r="AG13" s="17">
        <v>0.14724213123473601</v>
      </c>
      <c r="AH13" s="17">
        <v>9.1879319034410198E-2</v>
      </c>
      <c r="AI13" s="17">
        <v>0.12410157340879201</v>
      </c>
      <c r="AJ13" s="17">
        <v>0.15490535171311601</v>
      </c>
      <c r="AK13" s="17">
        <v>6.6058867737806906E-2</v>
      </c>
      <c r="AL13" s="17"/>
      <c r="AM13" s="17">
        <v>0.14389274699702501</v>
      </c>
      <c r="AN13" s="17">
        <v>0.138449622913591</v>
      </c>
      <c r="AO13" s="17">
        <v>0.13218298624972399</v>
      </c>
      <c r="AP13" s="17">
        <v>0</v>
      </c>
      <c r="AQ13" s="17">
        <v>0.137214080917545</v>
      </c>
      <c r="AR13" s="17"/>
      <c r="AS13" s="17">
        <v>0.151774421187377</v>
      </c>
      <c r="AT13" s="17">
        <v>0.138522390985611</v>
      </c>
      <c r="AU13" s="17">
        <v>0.15040454472658599</v>
      </c>
      <c r="AV13" s="17"/>
      <c r="AW13" s="17">
        <v>0.138070534706596</v>
      </c>
      <c r="AX13" s="17">
        <v>8.9495564445200307E-2</v>
      </c>
      <c r="AY13" s="17">
        <v>0.14611889081898299</v>
      </c>
      <c r="AZ13" s="17">
        <v>0.18937162216831599</v>
      </c>
      <c r="BA13" s="17">
        <v>0.20589977970165499</v>
      </c>
      <c r="BB13" s="17"/>
      <c r="BC13" s="17">
        <v>0.114399148998931</v>
      </c>
      <c r="BD13" s="17">
        <v>0.15452997908636701</v>
      </c>
      <c r="BE13" s="17" t="s">
        <v>101</v>
      </c>
      <c r="BF13" s="17">
        <v>0.141162501506822</v>
      </c>
      <c r="BG13" s="17">
        <v>0.124499065460539</v>
      </c>
      <c r="BH13" s="17">
        <v>0.133021770351092</v>
      </c>
      <c r="BI13" s="17">
        <v>0.20321930724107601</v>
      </c>
      <c r="BJ13" s="17"/>
      <c r="BK13" s="17">
        <v>0.22531498924490101</v>
      </c>
      <c r="BL13" s="17">
        <v>0.1252132285633</v>
      </c>
      <c r="BM13" s="17">
        <v>0.12217056946294701</v>
      </c>
      <c r="BN13" s="17">
        <v>0.12710680562729401</v>
      </c>
      <c r="BO13" s="17">
        <v>0.110984292551796</v>
      </c>
      <c r="BP13" s="17">
        <v>0.16016844812455699</v>
      </c>
      <c r="BQ13" s="17">
        <v>0.101487493073861</v>
      </c>
      <c r="BR13" s="17">
        <v>0.20395151077687401</v>
      </c>
      <c r="BS13" s="17"/>
      <c r="BT13" s="17">
        <v>0.14475031634747301</v>
      </c>
      <c r="BU13" s="17">
        <v>0.122208697516148</v>
      </c>
      <c r="BV13" s="17">
        <v>0.12604719847585999</v>
      </c>
      <c r="BW13" s="17"/>
      <c r="BX13" s="17">
        <v>0.141471169569967</v>
      </c>
      <c r="BY13" s="17">
        <v>0.13070537581335201</v>
      </c>
      <c r="BZ13" s="17"/>
      <c r="CA13" s="17">
        <v>0.12898213651793</v>
      </c>
      <c r="CB13" s="17">
        <v>0.20283026232345999</v>
      </c>
      <c r="CC13" s="17">
        <v>0.11089720377194801</v>
      </c>
      <c r="CD13" s="17">
        <v>0.14931008447093799</v>
      </c>
      <c r="CE13" s="17">
        <v>9.6104350398784497E-2</v>
      </c>
    </row>
    <row r="14" spans="2:83" x14ac:dyDescent="0.35">
      <c r="B14" s="18" t="s">
        <v>149</v>
      </c>
      <c r="C14" s="17">
        <v>9.5457905415120295E-2</v>
      </c>
      <c r="D14" s="17">
        <v>9.3112528062204394E-2</v>
      </c>
      <c r="E14" s="17">
        <v>9.7575804206204902E-2</v>
      </c>
      <c r="F14" s="17"/>
      <c r="G14" s="17">
        <v>0.16927938310211699</v>
      </c>
      <c r="H14" s="17">
        <v>9.7075560485810897E-2</v>
      </c>
      <c r="I14" s="17">
        <v>0.12210063837400401</v>
      </c>
      <c r="J14" s="17">
        <v>5.3767829608986503E-2</v>
      </c>
      <c r="K14" s="17">
        <v>5.4519433725840401E-2</v>
      </c>
      <c r="L14" s="17">
        <v>2.8146565909911998E-2</v>
      </c>
      <c r="M14" s="17"/>
      <c r="N14" s="17">
        <v>0.146586036834192</v>
      </c>
      <c r="O14" s="17">
        <v>0.107000818253547</v>
      </c>
      <c r="P14" s="17">
        <v>6.5670195635626802E-2</v>
      </c>
      <c r="Q14" s="17">
        <v>0.115367388455185</v>
      </c>
      <c r="R14" s="17">
        <v>4.8157442166331298E-2</v>
      </c>
      <c r="S14" s="17">
        <v>7.7693876219600499E-2</v>
      </c>
      <c r="T14" s="17">
        <v>7.6922658628242102E-2</v>
      </c>
      <c r="U14" s="17">
        <v>0.158522654528537</v>
      </c>
      <c r="V14" s="17">
        <v>8.3487919706226696E-2</v>
      </c>
      <c r="W14" s="17">
        <v>5.9464644731326899E-2</v>
      </c>
      <c r="X14" s="17">
        <v>5.3802925646768002E-2</v>
      </c>
      <c r="Y14" s="17">
        <v>7.7737000675771106E-2</v>
      </c>
      <c r="Z14" s="17"/>
      <c r="AA14" s="17">
        <v>0.13351196391987</v>
      </c>
      <c r="AB14" s="17">
        <v>8.1886051982488703E-2</v>
      </c>
      <c r="AC14" s="17">
        <v>9.4703945450052104E-2</v>
      </c>
      <c r="AD14" s="17">
        <v>5.9192145527043903E-2</v>
      </c>
      <c r="AE14" s="17"/>
      <c r="AF14" s="17">
        <v>0.13236359991060501</v>
      </c>
      <c r="AG14" s="17">
        <v>6.6320281717007198E-2</v>
      </c>
      <c r="AH14" s="17">
        <v>9.6002329481912604E-2</v>
      </c>
      <c r="AI14" s="17">
        <v>8.9484101106332398E-2</v>
      </c>
      <c r="AJ14" s="17">
        <v>9.6738167803224806E-2</v>
      </c>
      <c r="AK14" s="17">
        <v>5.6672767328947299E-2</v>
      </c>
      <c r="AL14" s="17"/>
      <c r="AM14" s="17">
        <v>9.4381766140815698E-2</v>
      </c>
      <c r="AN14" s="17">
        <v>0.11450906229623201</v>
      </c>
      <c r="AO14" s="17">
        <v>5.0904831245154297E-2</v>
      </c>
      <c r="AP14" s="17">
        <v>0</v>
      </c>
      <c r="AQ14" s="17">
        <v>8.6944333588311495E-2</v>
      </c>
      <c r="AR14" s="17"/>
      <c r="AS14" s="17">
        <v>0.10564987894790601</v>
      </c>
      <c r="AT14" s="17">
        <v>0.112129105856138</v>
      </c>
      <c r="AU14" s="17">
        <v>5.4211410281968901E-2</v>
      </c>
      <c r="AV14" s="17"/>
      <c r="AW14" s="17">
        <v>6.8158857759031202E-2</v>
      </c>
      <c r="AX14" s="17">
        <v>9.2158061594485197E-2</v>
      </c>
      <c r="AY14" s="17">
        <v>9.8989595223662699E-2</v>
      </c>
      <c r="AZ14" s="17">
        <v>0.117655214422447</v>
      </c>
      <c r="BA14" s="17">
        <v>0.237010773562148</v>
      </c>
      <c r="BB14" s="17"/>
      <c r="BC14" s="17">
        <v>0.106086033675203</v>
      </c>
      <c r="BD14" s="17">
        <v>8.0743931284754294E-2</v>
      </c>
      <c r="BE14" s="17" t="s">
        <v>101</v>
      </c>
      <c r="BF14" s="17">
        <v>7.9278158389992803E-2</v>
      </c>
      <c r="BG14" s="17">
        <v>0.108417833006269</v>
      </c>
      <c r="BH14" s="17">
        <v>0.109339851630673</v>
      </c>
      <c r="BI14" s="17">
        <v>0.101369192752942</v>
      </c>
      <c r="BJ14" s="17"/>
      <c r="BK14" s="17">
        <v>0</v>
      </c>
      <c r="BL14" s="17">
        <v>7.50110659595771E-2</v>
      </c>
      <c r="BM14" s="17">
        <v>7.3166610097411697E-2</v>
      </c>
      <c r="BN14" s="17">
        <v>0.10428663070300399</v>
      </c>
      <c r="BO14" s="17">
        <v>0.101983230926527</v>
      </c>
      <c r="BP14" s="17">
        <v>9.9670735194649598E-2</v>
      </c>
      <c r="BQ14" s="17">
        <v>0.10479665123043599</v>
      </c>
      <c r="BR14" s="17">
        <v>0.17821266924057599</v>
      </c>
      <c r="BS14" s="17"/>
      <c r="BT14" s="17">
        <v>0.120042972735372</v>
      </c>
      <c r="BU14" s="17">
        <v>4.8331692730720299E-2</v>
      </c>
      <c r="BV14" s="17">
        <v>8.5839176908771603E-2</v>
      </c>
      <c r="BW14" s="17"/>
      <c r="BX14" s="17">
        <v>0.113724725523871</v>
      </c>
      <c r="BY14" s="17">
        <v>8.6191500596720705E-2</v>
      </c>
      <c r="BZ14" s="17"/>
      <c r="CA14" s="17">
        <v>0.25174671133649201</v>
      </c>
      <c r="CB14" s="17">
        <v>0.140266191114368</v>
      </c>
      <c r="CC14" s="17">
        <v>7.28171803938992E-2</v>
      </c>
      <c r="CD14" s="17">
        <v>8.9627308271009801E-2</v>
      </c>
      <c r="CE14" s="17">
        <v>5.7888660664754697E-2</v>
      </c>
    </row>
    <row r="15" spans="2:83" x14ac:dyDescent="0.35">
      <c r="B15" s="18" t="s">
        <v>150</v>
      </c>
      <c r="C15" s="17">
        <v>0.15146844417511299</v>
      </c>
      <c r="D15" s="17">
        <v>0.11337142237589801</v>
      </c>
      <c r="E15" s="17">
        <v>0.19069209271581</v>
      </c>
      <c r="F15" s="17"/>
      <c r="G15" s="17">
        <v>0.197852970761527</v>
      </c>
      <c r="H15" s="17">
        <v>0.137291154172203</v>
      </c>
      <c r="I15" s="17">
        <v>0.16300509360022999</v>
      </c>
      <c r="J15" s="17">
        <v>0.13192658736066901</v>
      </c>
      <c r="K15" s="17">
        <v>0.15041418563790401</v>
      </c>
      <c r="L15" s="17">
        <v>0.107471252593047</v>
      </c>
      <c r="M15" s="17"/>
      <c r="N15" s="17">
        <v>9.2546347159205206E-2</v>
      </c>
      <c r="O15" s="17">
        <v>0.147643964304114</v>
      </c>
      <c r="P15" s="17">
        <v>0.151228775726162</v>
      </c>
      <c r="Q15" s="17">
        <v>0.12677637426553701</v>
      </c>
      <c r="R15" s="17">
        <v>0.25763589965957501</v>
      </c>
      <c r="S15" s="17">
        <v>0.19118789279485299</v>
      </c>
      <c r="T15" s="17">
        <v>0.21855362022588601</v>
      </c>
      <c r="U15" s="17">
        <v>0.14084880663815899</v>
      </c>
      <c r="V15" s="17">
        <v>0.14540693478456901</v>
      </c>
      <c r="W15" s="17">
        <v>0.143405160575511</v>
      </c>
      <c r="X15" s="17">
        <v>0.16947311274304599</v>
      </c>
      <c r="Y15" s="17">
        <v>9.6301230758682105E-2</v>
      </c>
      <c r="Z15" s="17"/>
      <c r="AA15" s="17">
        <v>0.157927507103378</v>
      </c>
      <c r="AB15" s="17">
        <v>0.18095140253019701</v>
      </c>
      <c r="AC15" s="17">
        <v>0.12817800945114599</v>
      </c>
      <c r="AD15" s="17">
        <v>0.12560334160768299</v>
      </c>
      <c r="AE15" s="17"/>
      <c r="AF15" s="17">
        <v>0.11617307572034</v>
      </c>
      <c r="AG15" s="17">
        <v>0.144497606395596</v>
      </c>
      <c r="AH15" s="17">
        <v>0.185516253311</v>
      </c>
      <c r="AI15" s="17">
        <v>0.191397990554001</v>
      </c>
      <c r="AJ15" s="17">
        <v>0.14555523167760501</v>
      </c>
      <c r="AK15" s="17">
        <v>0.19424437915812601</v>
      </c>
      <c r="AL15" s="17"/>
      <c r="AM15" s="17">
        <v>0.159258198266853</v>
      </c>
      <c r="AN15" s="17">
        <v>0.155890536745171</v>
      </c>
      <c r="AO15" s="17">
        <v>9.8500282011631898E-2</v>
      </c>
      <c r="AP15" s="17">
        <v>0.31071729648476598</v>
      </c>
      <c r="AQ15" s="17">
        <v>0.16111602523416799</v>
      </c>
      <c r="AR15" s="17"/>
      <c r="AS15" s="17">
        <v>0.136205603981401</v>
      </c>
      <c r="AT15" s="17">
        <v>0.17498185864726601</v>
      </c>
      <c r="AU15" s="17">
        <v>0.122622863096293</v>
      </c>
      <c r="AV15" s="17"/>
      <c r="AW15" s="17">
        <v>0.101004509269691</v>
      </c>
      <c r="AX15" s="17">
        <v>0.185117157190789</v>
      </c>
      <c r="AY15" s="17">
        <v>0.16362626678801701</v>
      </c>
      <c r="AZ15" s="17">
        <v>0.14294133445413201</v>
      </c>
      <c r="BA15" s="17">
        <v>0.10632703092312799</v>
      </c>
      <c r="BB15" s="17"/>
      <c r="BC15" s="17">
        <v>0.134742806431982</v>
      </c>
      <c r="BD15" s="17">
        <v>0.18419280810214</v>
      </c>
      <c r="BE15" s="17" t="s">
        <v>101</v>
      </c>
      <c r="BF15" s="17">
        <v>0.13528059901262299</v>
      </c>
      <c r="BG15" s="17">
        <v>9.8906717653232099E-2</v>
      </c>
      <c r="BH15" s="17">
        <v>0.14879654275642301</v>
      </c>
      <c r="BI15" s="17">
        <v>0.110323286593104</v>
      </c>
      <c r="BJ15" s="17"/>
      <c r="BK15" s="17">
        <v>0.104940250212524</v>
      </c>
      <c r="BL15" s="17">
        <v>0.12617412148896101</v>
      </c>
      <c r="BM15" s="17">
        <v>0.13769120154164</v>
      </c>
      <c r="BN15" s="17">
        <v>0.17628450269849899</v>
      </c>
      <c r="BO15" s="17">
        <v>0.11837595580445</v>
      </c>
      <c r="BP15" s="17">
        <v>0.16720932878563499</v>
      </c>
      <c r="BQ15" s="17">
        <v>0.23369474091245601</v>
      </c>
      <c r="BR15" s="17">
        <v>0.13881810835934999</v>
      </c>
      <c r="BS15" s="17"/>
      <c r="BT15" s="17">
        <v>0.13952584074201699</v>
      </c>
      <c r="BU15" s="17">
        <v>0.129736651250421</v>
      </c>
      <c r="BV15" s="17">
        <v>0.17093674784764101</v>
      </c>
      <c r="BW15" s="17"/>
      <c r="BX15" s="17">
        <v>0.13778015501881899</v>
      </c>
      <c r="BY15" s="17">
        <v>0.160763138427376</v>
      </c>
      <c r="BZ15" s="17"/>
      <c r="CA15" s="17">
        <v>0.114889580916661</v>
      </c>
      <c r="CB15" s="17">
        <v>0.170349892538639</v>
      </c>
      <c r="CC15" s="17">
        <v>0.190053895477448</v>
      </c>
      <c r="CD15" s="17">
        <v>0.106363298685692</v>
      </c>
      <c r="CE15" s="17">
        <v>0.12840169970753401</v>
      </c>
    </row>
    <row r="16" spans="2:83" x14ac:dyDescent="0.35">
      <c r="B16" s="18" t="s">
        <v>113</v>
      </c>
      <c r="C16" s="19">
        <v>3.8080154208424401E-2</v>
      </c>
      <c r="D16" s="19">
        <v>3.6479474676646299E-2</v>
      </c>
      <c r="E16" s="19">
        <v>4.0064780819085703E-2</v>
      </c>
      <c r="F16" s="19"/>
      <c r="G16" s="19">
        <v>3.0310108445608601E-2</v>
      </c>
      <c r="H16" s="19">
        <v>3.1466247003326397E-2</v>
      </c>
      <c r="I16" s="19">
        <v>4.4453208358495401E-2</v>
      </c>
      <c r="J16" s="19">
        <v>3.69797224801185E-2</v>
      </c>
      <c r="K16" s="19">
        <v>5.2164383631827398E-2</v>
      </c>
      <c r="L16" s="19">
        <v>2.9803762629364801E-2</v>
      </c>
      <c r="M16" s="19"/>
      <c r="N16" s="19">
        <v>3.7151343649014901E-2</v>
      </c>
      <c r="O16" s="19">
        <v>3.4086138275536401E-2</v>
      </c>
      <c r="P16" s="19">
        <v>0</v>
      </c>
      <c r="Q16" s="19">
        <v>6.2277839835143102E-2</v>
      </c>
      <c r="R16" s="19">
        <v>3.09046026700254E-2</v>
      </c>
      <c r="S16" s="19">
        <v>2.9832984964664199E-2</v>
      </c>
      <c r="T16" s="19">
        <v>3.2430517317913798E-2</v>
      </c>
      <c r="U16" s="19">
        <v>7.8927680354391405E-2</v>
      </c>
      <c r="V16" s="19">
        <v>3.1361547048789198E-2</v>
      </c>
      <c r="W16" s="19">
        <v>4.1437029421466001E-2</v>
      </c>
      <c r="X16" s="19">
        <v>6.4064753285138706E-2</v>
      </c>
      <c r="Y16" s="19">
        <v>5.0073745733789997E-2</v>
      </c>
      <c r="Z16" s="19"/>
      <c r="AA16" s="19">
        <v>2.9971526572414701E-2</v>
      </c>
      <c r="AB16" s="19">
        <v>3.3141844317507302E-2</v>
      </c>
      <c r="AC16" s="19">
        <v>3.0537546271180101E-2</v>
      </c>
      <c r="AD16" s="19">
        <v>6.6639796994706194E-2</v>
      </c>
      <c r="AE16" s="19"/>
      <c r="AF16" s="19">
        <v>3.3112222403650998E-2</v>
      </c>
      <c r="AG16" s="19">
        <v>3.2400573707690797E-2</v>
      </c>
      <c r="AH16" s="19">
        <v>7.8862879387564505E-2</v>
      </c>
      <c r="AI16" s="19">
        <v>2.63835274043745E-2</v>
      </c>
      <c r="AJ16" s="19">
        <v>3.0468693912035799E-2</v>
      </c>
      <c r="AK16" s="19">
        <v>4.8053159506448902E-2</v>
      </c>
      <c r="AL16" s="19"/>
      <c r="AM16" s="19">
        <v>3.2890833069901301E-2</v>
      </c>
      <c r="AN16" s="19">
        <v>1.7693711316596399E-2</v>
      </c>
      <c r="AO16" s="19">
        <v>6.0138372374904603E-2</v>
      </c>
      <c r="AP16" s="19">
        <v>8.3569185354678194E-2</v>
      </c>
      <c r="AQ16" s="19">
        <v>5.8578659876162703E-2</v>
      </c>
      <c r="AR16" s="19"/>
      <c r="AS16" s="19">
        <v>2.8451310866389301E-2</v>
      </c>
      <c r="AT16" s="19">
        <v>1.8367624601167899E-2</v>
      </c>
      <c r="AU16" s="19">
        <v>6.8004216944041407E-2</v>
      </c>
      <c r="AV16" s="19"/>
      <c r="AW16" s="19">
        <v>4.9645402609012901E-2</v>
      </c>
      <c r="AX16" s="19">
        <v>3.9398619700580798E-2</v>
      </c>
      <c r="AY16" s="19">
        <v>3.3133768012479102E-2</v>
      </c>
      <c r="AZ16" s="19">
        <v>2.6865483751520199E-2</v>
      </c>
      <c r="BA16" s="19">
        <v>7.3918086218217702E-2</v>
      </c>
      <c r="BB16" s="19"/>
      <c r="BC16" s="19">
        <v>2.8245914440680201E-2</v>
      </c>
      <c r="BD16" s="19">
        <v>3.3824119418028098E-2</v>
      </c>
      <c r="BE16" s="19" t="s">
        <v>101</v>
      </c>
      <c r="BF16" s="19">
        <v>3.04687305144382E-2</v>
      </c>
      <c r="BG16" s="19">
        <v>5.55239116669888E-2</v>
      </c>
      <c r="BH16" s="19">
        <v>3.7937247631104502E-2</v>
      </c>
      <c r="BI16" s="19">
        <v>7.6859441774548301E-2</v>
      </c>
      <c r="BJ16" s="19"/>
      <c r="BK16" s="19">
        <v>4.45953069138822E-2</v>
      </c>
      <c r="BL16" s="19">
        <v>5.0845802637427398E-2</v>
      </c>
      <c r="BM16" s="19">
        <v>4.67349026411343E-2</v>
      </c>
      <c r="BN16" s="19">
        <v>3.3872218234246902E-2</v>
      </c>
      <c r="BO16" s="19">
        <v>5.4231894804595698E-2</v>
      </c>
      <c r="BP16" s="19">
        <v>0</v>
      </c>
      <c r="BQ16" s="19">
        <v>9.9784385587972802E-3</v>
      </c>
      <c r="BR16" s="19">
        <v>1.30190203135715E-2</v>
      </c>
      <c r="BS16" s="19"/>
      <c r="BT16" s="19">
        <v>1.9609742363412799E-2</v>
      </c>
      <c r="BU16" s="19">
        <v>3.6167700775441403E-2</v>
      </c>
      <c r="BV16" s="19">
        <v>5.6795062574057698E-2</v>
      </c>
      <c r="BW16" s="19"/>
      <c r="BX16" s="19">
        <v>3.4899128012718501E-2</v>
      </c>
      <c r="BY16" s="19">
        <v>4.06356775638426E-2</v>
      </c>
      <c r="BZ16" s="19"/>
      <c r="CA16" s="19">
        <v>0</v>
      </c>
      <c r="CB16" s="19">
        <v>2.5313390159205699E-2</v>
      </c>
      <c r="CC16" s="19">
        <v>3.6166230067127297E-2</v>
      </c>
      <c r="CD16" s="19">
        <v>1.04055587060951E-2</v>
      </c>
      <c r="CE16" s="19">
        <v>8.4004475994228098E-2</v>
      </c>
    </row>
    <row r="17" spans="2:2" x14ac:dyDescent="0.35">
      <c r="B17" s="32" t="s">
        <v>270</v>
      </c>
    </row>
    <row r="18" spans="2:2" x14ac:dyDescent="0.35">
      <c r="B18" t="s">
        <v>104</v>
      </c>
    </row>
    <row r="19" spans="2:2" x14ac:dyDescent="0.35">
      <c r="B19" t="s">
        <v>105</v>
      </c>
    </row>
    <row r="21" spans="2:2" x14ac:dyDescent="0.35">
      <c r="B21"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E16"/>
  <sheetViews>
    <sheetView showGridLines="0" workbookViewId="0">
      <pane xSplit="2" topLeftCell="C1" activePane="topRight" state="frozen"/>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1245</v>
      </c>
      <c r="D7" s="10">
        <v>651</v>
      </c>
      <c r="E7" s="10">
        <v>589</v>
      </c>
      <c r="F7" s="10"/>
      <c r="G7" s="10">
        <v>196</v>
      </c>
      <c r="H7" s="10">
        <v>294</v>
      </c>
      <c r="I7" s="10">
        <v>259</v>
      </c>
      <c r="J7" s="10">
        <v>269</v>
      </c>
      <c r="K7" s="10">
        <v>170</v>
      </c>
      <c r="L7" s="10">
        <v>57</v>
      </c>
      <c r="M7" s="10"/>
      <c r="N7" s="10">
        <v>234</v>
      </c>
      <c r="O7" s="10">
        <v>168</v>
      </c>
      <c r="P7" s="10">
        <v>82</v>
      </c>
      <c r="Q7" s="10">
        <v>109</v>
      </c>
      <c r="R7" s="10">
        <v>76</v>
      </c>
      <c r="S7" s="10">
        <v>101</v>
      </c>
      <c r="T7" s="10">
        <v>91</v>
      </c>
      <c r="U7" s="10">
        <v>50</v>
      </c>
      <c r="V7" s="10">
        <v>127</v>
      </c>
      <c r="W7" s="10">
        <v>106</v>
      </c>
      <c r="X7" s="10">
        <v>61</v>
      </c>
      <c r="Y7" s="10">
        <v>40</v>
      </c>
      <c r="Z7" s="10"/>
      <c r="AA7" s="10">
        <v>382</v>
      </c>
      <c r="AB7" s="10">
        <v>383</v>
      </c>
      <c r="AC7" s="10">
        <v>228</v>
      </c>
      <c r="AD7" s="10">
        <v>252</v>
      </c>
      <c r="AE7" s="10"/>
      <c r="AF7" s="10">
        <v>365</v>
      </c>
      <c r="AG7" s="10">
        <v>348</v>
      </c>
      <c r="AH7" s="10">
        <v>158</v>
      </c>
      <c r="AI7" s="10">
        <v>203</v>
      </c>
      <c r="AJ7" s="10">
        <v>128</v>
      </c>
      <c r="AK7" s="10">
        <v>42</v>
      </c>
      <c r="AL7" s="10"/>
      <c r="AM7" s="10">
        <v>414</v>
      </c>
      <c r="AN7" s="10">
        <v>394</v>
      </c>
      <c r="AO7" s="10">
        <v>125</v>
      </c>
      <c r="AP7" s="10">
        <v>11</v>
      </c>
      <c r="AQ7" s="10">
        <v>124</v>
      </c>
      <c r="AR7" s="10"/>
      <c r="AS7" s="10">
        <v>277</v>
      </c>
      <c r="AT7" s="10">
        <v>423</v>
      </c>
      <c r="AU7" s="10">
        <v>107</v>
      </c>
      <c r="AV7" s="10"/>
      <c r="AW7" s="10">
        <v>262</v>
      </c>
      <c r="AX7" s="10">
        <v>371</v>
      </c>
      <c r="AY7" s="10">
        <v>337</v>
      </c>
      <c r="AZ7" s="10">
        <v>225</v>
      </c>
      <c r="BA7" s="10">
        <v>35</v>
      </c>
      <c r="BB7" s="10"/>
      <c r="BC7" s="10">
        <v>413</v>
      </c>
      <c r="BD7" s="10">
        <v>401</v>
      </c>
      <c r="BE7" s="10" t="s">
        <v>100</v>
      </c>
      <c r="BF7" s="10">
        <v>90</v>
      </c>
      <c r="BG7" s="10">
        <v>88</v>
      </c>
      <c r="BH7" s="10">
        <v>216</v>
      </c>
      <c r="BI7" s="10">
        <v>26</v>
      </c>
      <c r="BJ7" s="10"/>
      <c r="BK7" s="10">
        <v>25</v>
      </c>
      <c r="BL7" s="10">
        <v>143</v>
      </c>
      <c r="BM7" s="10">
        <v>268</v>
      </c>
      <c r="BN7" s="10">
        <v>226</v>
      </c>
      <c r="BO7" s="10">
        <v>166</v>
      </c>
      <c r="BP7" s="10">
        <v>159</v>
      </c>
      <c r="BQ7" s="10">
        <v>95</v>
      </c>
      <c r="BR7" s="10">
        <v>115</v>
      </c>
      <c r="BS7" s="10"/>
      <c r="BT7" s="10">
        <v>523</v>
      </c>
      <c r="BU7" s="10">
        <v>175</v>
      </c>
      <c r="BV7" s="10">
        <v>544</v>
      </c>
      <c r="BW7" s="10"/>
      <c r="BX7" s="10">
        <v>465</v>
      </c>
      <c r="BY7" s="10">
        <v>767</v>
      </c>
      <c r="BZ7" s="10"/>
      <c r="CA7" s="10">
        <v>91</v>
      </c>
      <c r="CB7" s="10">
        <v>251</v>
      </c>
      <c r="CC7" s="10">
        <v>424</v>
      </c>
      <c r="CD7" s="10">
        <v>194</v>
      </c>
      <c r="CE7" s="10">
        <v>273</v>
      </c>
    </row>
    <row r="8" spans="2:83" ht="30" customHeight="1" x14ac:dyDescent="0.35">
      <c r="B8" s="11" t="s">
        <v>20</v>
      </c>
      <c r="C8" s="11">
        <v>1268</v>
      </c>
      <c r="D8" s="11">
        <v>644</v>
      </c>
      <c r="E8" s="11">
        <v>618</v>
      </c>
      <c r="F8" s="11"/>
      <c r="G8" s="11">
        <v>192</v>
      </c>
      <c r="H8" s="11">
        <v>293</v>
      </c>
      <c r="I8" s="11">
        <v>283</v>
      </c>
      <c r="J8" s="11">
        <v>274</v>
      </c>
      <c r="K8" s="11">
        <v>170</v>
      </c>
      <c r="L8" s="11">
        <v>56</v>
      </c>
      <c r="M8" s="11"/>
      <c r="N8" s="11">
        <v>225</v>
      </c>
      <c r="O8" s="11">
        <v>174</v>
      </c>
      <c r="P8" s="11">
        <v>82</v>
      </c>
      <c r="Q8" s="11">
        <v>115</v>
      </c>
      <c r="R8" s="11">
        <v>85</v>
      </c>
      <c r="S8" s="11">
        <v>118</v>
      </c>
      <c r="T8" s="11">
        <v>94</v>
      </c>
      <c r="U8" s="11">
        <v>45</v>
      </c>
      <c r="V8" s="11">
        <v>129</v>
      </c>
      <c r="W8" s="11">
        <v>99</v>
      </c>
      <c r="X8" s="11">
        <v>60</v>
      </c>
      <c r="Y8" s="11">
        <v>41</v>
      </c>
      <c r="Z8" s="11"/>
      <c r="AA8" s="11">
        <v>368</v>
      </c>
      <c r="AB8" s="11">
        <v>364</v>
      </c>
      <c r="AC8" s="11">
        <v>291</v>
      </c>
      <c r="AD8" s="11">
        <v>244</v>
      </c>
      <c r="AE8" s="11"/>
      <c r="AF8" s="11">
        <v>357</v>
      </c>
      <c r="AG8" s="11">
        <v>355</v>
      </c>
      <c r="AH8" s="11">
        <v>168</v>
      </c>
      <c r="AI8" s="11">
        <v>210</v>
      </c>
      <c r="AJ8" s="11">
        <v>133</v>
      </c>
      <c r="AK8" s="11">
        <v>45</v>
      </c>
      <c r="AL8" s="11"/>
      <c r="AM8" s="11">
        <v>428</v>
      </c>
      <c r="AN8" s="11">
        <v>396</v>
      </c>
      <c r="AO8" s="11">
        <v>126</v>
      </c>
      <c r="AP8" s="11">
        <v>11</v>
      </c>
      <c r="AQ8" s="11">
        <v>127</v>
      </c>
      <c r="AR8" s="11"/>
      <c r="AS8" s="11">
        <v>282</v>
      </c>
      <c r="AT8" s="11">
        <v>426</v>
      </c>
      <c r="AU8" s="11">
        <v>109</v>
      </c>
      <c r="AV8" s="11"/>
      <c r="AW8" s="11">
        <v>274</v>
      </c>
      <c r="AX8" s="11">
        <v>388</v>
      </c>
      <c r="AY8" s="11">
        <v>343</v>
      </c>
      <c r="AZ8" s="11">
        <v>218</v>
      </c>
      <c r="BA8" s="11">
        <v>30</v>
      </c>
      <c r="BB8" s="11"/>
      <c r="BC8" s="11">
        <v>408</v>
      </c>
      <c r="BD8" s="11">
        <v>411</v>
      </c>
      <c r="BE8" s="11" t="s">
        <v>100</v>
      </c>
      <c r="BF8" s="11">
        <v>98</v>
      </c>
      <c r="BG8" s="11">
        <v>91</v>
      </c>
      <c r="BH8" s="11">
        <v>222</v>
      </c>
      <c r="BI8" s="11">
        <v>26</v>
      </c>
      <c r="BJ8" s="11"/>
      <c r="BK8" s="11">
        <v>25</v>
      </c>
      <c r="BL8" s="11">
        <v>148</v>
      </c>
      <c r="BM8" s="11">
        <v>273</v>
      </c>
      <c r="BN8" s="11">
        <v>239</v>
      </c>
      <c r="BO8" s="11">
        <v>178</v>
      </c>
      <c r="BP8" s="11">
        <v>160</v>
      </c>
      <c r="BQ8" s="11">
        <v>92</v>
      </c>
      <c r="BR8" s="11">
        <v>102</v>
      </c>
      <c r="BS8" s="11"/>
      <c r="BT8" s="11">
        <v>534</v>
      </c>
      <c r="BU8" s="11">
        <v>178</v>
      </c>
      <c r="BV8" s="11">
        <v>552</v>
      </c>
      <c r="BW8" s="11"/>
      <c r="BX8" s="11">
        <v>469</v>
      </c>
      <c r="BY8" s="11">
        <v>785</v>
      </c>
      <c r="BZ8" s="11"/>
      <c r="CA8" s="11">
        <v>62</v>
      </c>
      <c r="CB8" s="11">
        <v>267</v>
      </c>
      <c r="CC8" s="11">
        <v>417</v>
      </c>
      <c r="CD8" s="11">
        <v>238</v>
      </c>
      <c r="CE8" s="11">
        <v>272</v>
      </c>
    </row>
    <row r="9" spans="2:83" x14ac:dyDescent="0.35">
      <c r="B9" s="18" t="s">
        <v>152</v>
      </c>
      <c r="C9" s="17">
        <v>0.47557999978368298</v>
      </c>
      <c r="D9" s="17">
        <v>0.49018034950994699</v>
      </c>
      <c r="E9" s="17">
        <v>0.45775845555133099</v>
      </c>
      <c r="F9" s="17"/>
      <c r="G9" s="17">
        <v>0.36564800372955802</v>
      </c>
      <c r="H9" s="17">
        <v>0.37642731832602799</v>
      </c>
      <c r="I9" s="17">
        <v>0.35205610880066501</v>
      </c>
      <c r="J9" s="17">
        <v>0.59605793526491802</v>
      </c>
      <c r="K9" s="17">
        <v>0.70009746754029301</v>
      </c>
      <c r="L9" s="17">
        <v>0.72179927509564701</v>
      </c>
      <c r="M9" s="17"/>
      <c r="N9" s="17">
        <v>0.35204057708847197</v>
      </c>
      <c r="O9" s="17">
        <v>0.54850813651076102</v>
      </c>
      <c r="P9" s="17">
        <v>0.46460826505125202</v>
      </c>
      <c r="Q9" s="17">
        <v>0.57472233546692797</v>
      </c>
      <c r="R9" s="17">
        <v>0.484963916457329</v>
      </c>
      <c r="S9" s="17">
        <v>0.417789081579654</v>
      </c>
      <c r="T9" s="17">
        <v>0.48220969466469799</v>
      </c>
      <c r="U9" s="17">
        <v>0.52610762635248098</v>
      </c>
      <c r="V9" s="17">
        <v>0.41683842462612097</v>
      </c>
      <c r="W9" s="17">
        <v>0.51594500139672095</v>
      </c>
      <c r="X9" s="17">
        <v>0.53219362948812399</v>
      </c>
      <c r="Y9" s="17">
        <v>0.66623823962937601</v>
      </c>
      <c r="Z9" s="17"/>
      <c r="AA9" s="17">
        <v>0.37675286749597098</v>
      </c>
      <c r="AB9" s="17">
        <v>0.47985326943067202</v>
      </c>
      <c r="AC9" s="17">
        <v>0.52032483057160706</v>
      </c>
      <c r="AD9" s="17">
        <v>0.56487944478311902</v>
      </c>
      <c r="AE9" s="17"/>
      <c r="AF9" s="17">
        <v>0.33880343336086899</v>
      </c>
      <c r="AG9" s="17">
        <v>0.54287038492815698</v>
      </c>
      <c r="AH9" s="17">
        <v>0.47196927875580402</v>
      </c>
      <c r="AI9" s="17">
        <v>0.51492890434856797</v>
      </c>
      <c r="AJ9" s="17">
        <v>0.60280643509370202</v>
      </c>
      <c r="AK9" s="17">
        <v>0.47230502389366702</v>
      </c>
      <c r="AL9" s="17"/>
      <c r="AM9" s="17">
        <v>0.50410583109558404</v>
      </c>
      <c r="AN9" s="17">
        <v>0.39209891371384697</v>
      </c>
      <c r="AO9" s="17">
        <v>0.53077062381379303</v>
      </c>
      <c r="AP9" s="17">
        <v>0.63874678965485099</v>
      </c>
      <c r="AQ9" s="17">
        <v>0.556655780984604</v>
      </c>
      <c r="AR9" s="17"/>
      <c r="AS9" s="17">
        <v>0.50805794233308899</v>
      </c>
      <c r="AT9" s="17">
        <v>0.40101477931247298</v>
      </c>
      <c r="AU9" s="17">
        <v>0.49746169680451002</v>
      </c>
      <c r="AV9" s="17"/>
      <c r="AW9" s="17">
        <v>0.65588825398900896</v>
      </c>
      <c r="AX9" s="17">
        <v>0.47605542403302897</v>
      </c>
      <c r="AY9" s="17">
        <v>0.40661804294630299</v>
      </c>
      <c r="AZ9" s="17">
        <v>0.353753859961211</v>
      </c>
      <c r="BA9" s="17">
        <v>0.36017436212453202</v>
      </c>
      <c r="BB9" s="17"/>
      <c r="BC9" s="17">
        <v>0.519510843367608</v>
      </c>
      <c r="BD9" s="17">
        <v>0.44301039038969098</v>
      </c>
      <c r="BE9" s="17" t="s">
        <v>101</v>
      </c>
      <c r="BF9" s="17">
        <v>0.55614967423247097</v>
      </c>
      <c r="BG9" s="17">
        <v>0.49151920408864402</v>
      </c>
      <c r="BH9" s="17">
        <v>0.42147074889950997</v>
      </c>
      <c r="BI9" s="17">
        <v>0.58724338638079099</v>
      </c>
      <c r="BJ9" s="17"/>
      <c r="BK9" s="17">
        <v>0.44638107882733302</v>
      </c>
      <c r="BL9" s="17">
        <v>0.51970696463997001</v>
      </c>
      <c r="BM9" s="17">
        <v>0.508052312198644</v>
      </c>
      <c r="BN9" s="17">
        <v>0.51290924531630799</v>
      </c>
      <c r="BO9" s="17">
        <v>0.398959766036797</v>
      </c>
      <c r="BP9" s="17">
        <v>0.440558464469476</v>
      </c>
      <c r="BQ9" s="17">
        <v>0.50168973767191105</v>
      </c>
      <c r="BR9" s="17">
        <v>0.38170134166869102</v>
      </c>
      <c r="BS9" s="17"/>
      <c r="BT9" s="17">
        <v>0.36937982452753099</v>
      </c>
      <c r="BU9" s="17">
        <v>0.746923392156569</v>
      </c>
      <c r="BV9" s="17">
        <v>0.491364068613931</v>
      </c>
      <c r="BW9" s="17"/>
      <c r="BX9" s="17">
        <v>0.38564365482844398</v>
      </c>
      <c r="BY9" s="17">
        <v>0.52878162353784797</v>
      </c>
      <c r="BZ9" s="17"/>
      <c r="CA9" s="17">
        <v>0.242111178488676</v>
      </c>
      <c r="CB9" s="17">
        <v>0.40674630932494898</v>
      </c>
      <c r="CC9" s="17">
        <v>0.475529537025071</v>
      </c>
      <c r="CD9" s="17">
        <v>0.49024975656964398</v>
      </c>
      <c r="CE9" s="17">
        <v>0.577218153975259</v>
      </c>
    </row>
    <row r="10" spans="2:83" ht="29" x14ac:dyDescent="0.35">
      <c r="B10" s="18" t="s">
        <v>153</v>
      </c>
      <c r="C10" s="17">
        <v>0.40823525631766699</v>
      </c>
      <c r="D10" s="17">
        <v>0.39055336154458598</v>
      </c>
      <c r="E10" s="17">
        <v>0.42830560579690502</v>
      </c>
      <c r="F10" s="17"/>
      <c r="G10" s="17">
        <v>0.54256864764139101</v>
      </c>
      <c r="H10" s="17">
        <v>0.47805984574832799</v>
      </c>
      <c r="I10" s="17">
        <v>0.47908853787005301</v>
      </c>
      <c r="J10" s="17">
        <v>0.33470112222968501</v>
      </c>
      <c r="K10" s="17">
        <v>0.21954499202562899</v>
      </c>
      <c r="L10" s="17">
        <v>0.15929999307127099</v>
      </c>
      <c r="M10" s="17"/>
      <c r="N10" s="17">
        <v>0.46641045665460101</v>
      </c>
      <c r="O10" s="17">
        <v>0.36018997443884998</v>
      </c>
      <c r="P10" s="17">
        <v>0.40289009972881201</v>
      </c>
      <c r="Q10" s="17">
        <v>0.32460422254044502</v>
      </c>
      <c r="R10" s="17">
        <v>0.44397212065033798</v>
      </c>
      <c r="S10" s="17">
        <v>0.500095857295355</v>
      </c>
      <c r="T10" s="17">
        <v>0.36504930464752899</v>
      </c>
      <c r="U10" s="17">
        <v>0.38275097011541598</v>
      </c>
      <c r="V10" s="17">
        <v>0.51149340911302998</v>
      </c>
      <c r="W10" s="17">
        <v>0.38457131025044999</v>
      </c>
      <c r="X10" s="17">
        <v>0.34584726608339</v>
      </c>
      <c r="Y10" s="17">
        <v>0.152800459298955</v>
      </c>
      <c r="Z10" s="17"/>
      <c r="AA10" s="17">
        <v>0.43969307363501298</v>
      </c>
      <c r="AB10" s="17">
        <v>0.40527475549588898</v>
      </c>
      <c r="AC10" s="17">
        <v>0.393217399043223</v>
      </c>
      <c r="AD10" s="17">
        <v>0.38311536080598002</v>
      </c>
      <c r="AE10" s="17"/>
      <c r="AF10" s="17">
        <v>0.482765941245269</v>
      </c>
      <c r="AG10" s="17">
        <v>0.35700052843270902</v>
      </c>
      <c r="AH10" s="17">
        <v>0.45181208332418199</v>
      </c>
      <c r="AI10" s="17">
        <v>0.40146781380728802</v>
      </c>
      <c r="AJ10" s="17">
        <v>0.30363508683384899</v>
      </c>
      <c r="AK10" s="17">
        <v>0.40828485266072401</v>
      </c>
      <c r="AL10" s="17"/>
      <c r="AM10" s="17">
        <v>0.408003548419067</v>
      </c>
      <c r="AN10" s="17">
        <v>0.46221821662798801</v>
      </c>
      <c r="AO10" s="17">
        <v>0.34460452070563602</v>
      </c>
      <c r="AP10" s="17">
        <v>0.18793137078132499</v>
      </c>
      <c r="AQ10" s="17">
        <v>0.36251005146331999</v>
      </c>
      <c r="AR10" s="17"/>
      <c r="AS10" s="17">
        <v>0.41504514871196702</v>
      </c>
      <c r="AT10" s="17">
        <v>0.45675007374403798</v>
      </c>
      <c r="AU10" s="17">
        <v>0.34138946147315502</v>
      </c>
      <c r="AV10" s="17"/>
      <c r="AW10" s="17">
        <v>0.31381512291753499</v>
      </c>
      <c r="AX10" s="17">
        <v>0.42931324907561402</v>
      </c>
      <c r="AY10" s="17">
        <v>0.43821594191962898</v>
      </c>
      <c r="AZ10" s="17">
        <v>0.470240024115676</v>
      </c>
      <c r="BA10" s="17">
        <v>0.27816532627287799</v>
      </c>
      <c r="BB10" s="17"/>
      <c r="BC10" s="17">
        <v>0.32617940358485298</v>
      </c>
      <c r="BD10" s="17">
        <v>0.46024533066787998</v>
      </c>
      <c r="BE10" s="17" t="s">
        <v>101</v>
      </c>
      <c r="BF10" s="17">
        <v>0.33615174991208402</v>
      </c>
      <c r="BG10" s="17">
        <v>0.40545796200478501</v>
      </c>
      <c r="BH10" s="17">
        <v>0.48053792241012699</v>
      </c>
      <c r="BI10" s="17">
        <v>0.33713204294784499</v>
      </c>
      <c r="BJ10" s="17"/>
      <c r="BK10" s="17">
        <v>0.47466714352803102</v>
      </c>
      <c r="BL10" s="17">
        <v>0.36180990942582297</v>
      </c>
      <c r="BM10" s="17">
        <v>0.43011059058113399</v>
      </c>
      <c r="BN10" s="17">
        <v>0.37902824512254701</v>
      </c>
      <c r="BO10" s="17">
        <v>0.50141945664864795</v>
      </c>
      <c r="BP10" s="17">
        <v>0.40976169283488201</v>
      </c>
      <c r="BQ10" s="17">
        <v>0.39876257634891399</v>
      </c>
      <c r="BR10" s="17">
        <v>0.350047879334346</v>
      </c>
      <c r="BS10" s="17"/>
      <c r="BT10" s="17">
        <v>0.46739006456895399</v>
      </c>
      <c r="BU10" s="17">
        <v>0.193422160192702</v>
      </c>
      <c r="BV10" s="17">
        <v>0.41903978431087902</v>
      </c>
      <c r="BW10" s="17"/>
      <c r="BX10" s="17">
        <v>0.45511166842550999</v>
      </c>
      <c r="BY10" s="17">
        <v>0.37875097432485999</v>
      </c>
      <c r="BZ10" s="17"/>
      <c r="CA10" s="17">
        <v>0.34986541812252497</v>
      </c>
      <c r="CB10" s="17">
        <v>0.43392607984581499</v>
      </c>
      <c r="CC10" s="17">
        <v>0.42357240228939902</v>
      </c>
      <c r="CD10" s="17">
        <v>0.401988495371226</v>
      </c>
      <c r="CE10" s="17">
        <v>0.38355661621890702</v>
      </c>
    </row>
    <row r="11" spans="2:83" ht="29" x14ac:dyDescent="0.35">
      <c r="B11" s="18" t="s">
        <v>154</v>
      </c>
      <c r="C11" s="19">
        <v>0.11618474389864999</v>
      </c>
      <c r="D11" s="19">
        <v>0.11926628894546699</v>
      </c>
      <c r="E11" s="19">
        <v>0.113935938651764</v>
      </c>
      <c r="F11" s="19"/>
      <c r="G11" s="19">
        <v>9.1783348629051006E-2</v>
      </c>
      <c r="H11" s="19">
        <v>0.14551283592564401</v>
      </c>
      <c r="I11" s="19">
        <v>0.168855353329282</v>
      </c>
      <c r="J11" s="19">
        <v>6.9240942505396905E-2</v>
      </c>
      <c r="K11" s="19">
        <v>8.0357540434077293E-2</v>
      </c>
      <c r="L11" s="19">
        <v>0.118900731833082</v>
      </c>
      <c r="M11" s="19"/>
      <c r="N11" s="19">
        <v>0.18154896625692701</v>
      </c>
      <c r="O11" s="19">
        <v>9.1301889050389495E-2</v>
      </c>
      <c r="P11" s="19">
        <v>0.13250163521993599</v>
      </c>
      <c r="Q11" s="19">
        <v>0.100673441992628</v>
      </c>
      <c r="R11" s="19">
        <v>7.1063962892332605E-2</v>
      </c>
      <c r="S11" s="19">
        <v>8.2115061124990396E-2</v>
      </c>
      <c r="T11" s="19">
        <v>0.15274100068777299</v>
      </c>
      <c r="U11" s="19">
        <v>9.1141403532102594E-2</v>
      </c>
      <c r="V11" s="19">
        <v>7.1668166260848598E-2</v>
      </c>
      <c r="W11" s="19">
        <v>9.94836883528291E-2</v>
      </c>
      <c r="X11" s="19">
        <v>0.121959104428486</v>
      </c>
      <c r="Y11" s="19">
        <v>0.180961301071669</v>
      </c>
      <c r="Z11" s="19"/>
      <c r="AA11" s="19">
        <v>0.18355405886901499</v>
      </c>
      <c r="AB11" s="19">
        <v>0.11487197507343901</v>
      </c>
      <c r="AC11" s="19">
        <v>8.6457770385169705E-2</v>
      </c>
      <c r="AD11" s="19">
        <v>5.2005194410901297E-2</v>
      </c>
      <c r="AE11" s="19"/>
      <c r="AF11" s="19">
        <v>0.17843062539386201</v>
      </c>
      <c r="AG11" s="19">
        <v>0.100129086639135</v>
      </c>
      <c r="AH11" s="19">
        <v>7.6218637920014196E-2</v>
      </c>
      <c r="AI11" s="19">
        <v>8.36032818441442E-2</v>
      </c>
      <c r="AJ11" s="19">
        <v>9.3558478072448603E-2</v>
      </c>
      <c r="AK11" s="19">
        <v>0.11941012344561</v>
      </c>
      <c r="AL11" s="19"/>
      <c r="AM11" s="19">
        <v>8.7890620485349305E-2</v>
      </c>
      <c r="AN11" s="19">
        <v>0.14568286965816499</v>
      </c>
      <c r="AO11" s="19">
        <v>0.12462485548057101</v>
      </c>
      <c r="AP11" s="19">
        <v>0.17332183956382399</v>
      </c>
      <c r="AQ11" s="19">
        <v>8.0834167552076105E-2</v>
      </c>
      <c r="AR11" s="19"/>
      <c r="AS11" s="19">
        <v>7.6896908954943902E-2</v>
      </c>
      <c r="AT11" s="19">
        <v>0.14223514694348899</v>
      </c>
      <c r="AU11" s="19">
        <v>0.16114884172233501</v>
      </c>
      <c r="AV11" s="19"/>
      <c r="AW11" s="19">
        <v>3.0296623093456002E-2</v>
      </c>
      <c r="AX11" s="19">
        <v>9.4631326891356699E-2</v>
      </c>
      <c r="AY11" s="19">
        <v>0.155166015134068</v>
      </c>
      <c r="AZ11" s="19">
        <v>0.17600611592311299</v>
      </c>
      <c r="BA11" s="19">
        <v>0.36166031160258899</v>
      </c>
      <c r="BB11" s="19"/>
      <c r="BC11" s="19">
        <v>0.15430975304753899</v>
      </c>
      <c r="BD11" s="19">
        <v>9.6744278942428902E-2</v>
      </c>
      <c r="BE11" s="19" t="s">
        <v>101</v>
      </c>
      <c r="BF11" s="19">
        <v>0.107698575855446</v>
      </c>
      <c r="BG11" s="19">
        <v>0.10302283390657101</v>
      </c>
      <c r="BH11" s="19">
        <v>9.7991328690363394E-2</v>
      </c>
      <c r="BI11" s="19">
        <v>7.5624570671364202E-2</v>
      </c>
      <c r="BJ11" s="19"/>
      <c r="BK11" s="19">
        <v>7.8951777644636401E-2</v>
      </c>
      <c r="BL11" s="19">
        <v>0.118483125934207</v>
      </c>
      <c r="BM11" s="19">
        <v>6.18370972202218E-2</v>
      </c>
      <c r="BN11" s="19">
        <v>0.10806250956114501</v>
      </c>
      <c r="BO11" s="19">
        <v>9.96207773145555E-2</v>
      </c>
      <c r="BP11" s="19">
        <v>0.149679842695643</v>
      </c>
      <c r="BQ11" s="19">
        <v>9.9547685979175002E-2</v>
      </c>
      <c r="BR11" s="19">
        <v>0.26825077899696298</v>
      </c>
      <c r="BS11" s="19"/>
      <c r="BT11" s="19">
        <v>0.163230110903515</v>
      </c>
      <c r="BU11" s="19">
        <v>5.9654447650728797E-2</v>
      </c>
      <c r="BV11" s="19">
        <v>8.9596147075189703E-2</v>
      </c>
      <c r="BW11" s="19"/>
      <c r="BX11" s="19">
        <v>0.159244676746047</v>
      </c>
      <c r="BY11" s="19">
        <v>9.2467402137291793E-2</v>
      </c>
      <c r="BZ11" s="19"/>
      <c r="CA11" s="19">
        <v>0.408023403388799</v>
      </c>
      <c r="CB11" s="19">
        <v>0.15932761082923599</v>
      </c>
      <c r="CC11" s="19">
        <v>0.10089806068552901</v>
      </c>
      <c r="CD11" s="19">
        <v>0.10776174805913</v>
      </c>
      <c r="CE11" s="19">
        <v>3.92252298058339E-2</v>
      </c>
    </row>
    <row r="12" spans="2:83" x14ac:dyDescent="0.35">
      <c r="B12" s="32" t="s">
        <v>270</v>
      </c>
    </row>
    <row r="13" spans="2:83" x14ac:dyDescent="0.35">
      <c r="B13" t="s">
        <v>104</v>
      </c>
    </row>
    <row r="14" spans="2:83" x14ac:dyDescent="0.35">
      <c r="B14" t="s">
        <v>105</v>
      </c>
    </row>
    <row r="16" spans="2:83" x14ac:dyDescent="0.35">
      <c r="B16"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E26"/>
  <sheetViews>
    <sheetView showGridLines="0" topLeftCell="A16" workbookViewId="0">
      <pane xSplit="2" topLeftCell="C1" activePane="topRight" state="frozen"/>
      <selection pane="topRight" activeCell="B26" sqref="B2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1093</v>
      </c>
      <c r="D7" s="10">
        <v>567</v>
      </c>
      <c r="E7" s="10">
        <v>521</v>
      </c>
      <c r="F7" s="10"/>
      <c r="G7" s="10">
        <v>178</v>
      </c>
      <c r="H7" s="10">
        <v>249</v>
      </c>
      <c r="I7" s="10">
        <v>209</v>
      </c>
      <c r="J7" s="10">
        <v>250</v>
      </c>
      <c r="K7" s="10">
        <v>157</v>
      </c>
      <c r="L7" s="10">
        <v>50</v>
      </c>
      <c r="M7" s="10"/>
      <c r="N7" s="10">
        <v>187</v>
      </c>
      <c r="O7" s="10">
        <v>152</v>
      </c>
      <c r="P7" s="10">
        <v>71</v>
      </c>
      <c r="Q7" s="10">
        <v>98</v>
      </c>
      <c r="R7" s="10">
        <v>71</v>
      </c>
      <c r="S7" s="10">
        <v>92</v>
      </c>
      <c r="T7" s="10">
        <v>78</v>
      </c>
      <c r="U7" s="10">
        <v>45</v>
      </c>
      <c r="V7" s="10">
        <v>117</v>
      </c>
      <c r="W7" s="10">
        <v>95</v>
      </c>
      <c r="X7" s="10">
        <v>54</v>
      </c>
      <c r="Y7" s="10">
        <v>33</v>
      </c>
      <c r="Z7" s="10"/>
      <c r="AA7" s="10">
        <v>306</v>
      </c>
      <c r="AB7" s="10">
        <v>340</v>
      </c>
      <c r="AC7" s="10">
        <v>208</v>
      </c>
      <c r="AD7" s="10">
        <v>239</v>
      </c>
      <c r="AE7" s="10"/>
      <c r="AF7" s="10">
        <v>294</v>
      </c>
      <c r="AG7" s="10">
        <v>312</v>
      </c>
      <c r="AH7" s="10">
        <v>147</v>
      </c>
      <c r="AI7" s="10">
        <v>187</v>
      </c>
      <c r="AJ7" s="10">
        <v>116</v>
      </c>
      <c r="AK7" s="10">
        <v>36</v>
      </c>
      <c r="AL7" s="10"/>
      <c r="AM7" s="10">
        <v>376</v>
      </c>
      <c r="AN7" s="10">
        <v>334</v>
      </c>
      <c r="AO7" s="10">
        <v>108</v>
      </c>
      <c r="AP7" s="10">
        <v>9</v>
      </c>
      <c r="AQ7" s="10">
        <v>114</v>
      </c>
      <c r="AR7" s="10"/>
      <c r="AS7" s="10">
        <v>253</v>
      </c>
      <c r="AT7" s="10">
        <v>360</v>
      </c>
      <c r="AU7" s="10">
        <v>89</v>
      </c>
      <c r="AV7" s="10"/>
      <c r="AW7" s="10">
        <v>254</v>
      </c>
      <c r="AX7" s="10">
        <v>337</v>
      </c>
      <c r="AY7" s="10">
        <v>282</v>
      </c>
      <c r="AZ7" s="10">
        <v>184</v>
      </c>
      <c r="BA7" s="10">
        <v>21</v>
      </c>
      <c r="BB7" s="10"/>
      <c r="BC7" s="10">
        <v>345</v>
      </c>
      <c r="BD7" s="10">
        <v>361</v>
      </c>
      <c r="BE7" s="10" t="s">
        <v>100</v>
      </c>
      <c r="BF7" s="10">
        <v>81</v>
      </c>
      <c r="BG7" s="10">
        <v>78</v>
      </c>
      <c r="BH7" s="10">
        <v>194</v>
      </c>
      <c r="BI7" s="10">
        <v>24</v>
      </c>
      <c r="BJ7" s="10"/>
      <c r="BK7" s="10">
        <v>23</v>
      </c>
      <c r="BL7" s="10">
        <v>126</v>
      </c>
      <c r="BM7" s="10">
        <v>251</v>
      </c>
      <c r="BN7" s="10">
        <v>202</v>
      </c>
      <c r="BO7" s="10">
        <v>149</v>
      </c>
      <c r="BP7" s="10">
        <v>132</v>
      </c>
      <c r="BQ7" s="10">
        <v>85</v>
      </c>
      <c r="BR7" s="10">
        <v>83</v>
      </c>
      <c r="BS7" s="10"/>
      <c r="BT7" s="10">
        <v>430</v>
      </c>
      <c r="BU7" s="10">
        <v>164</v>
      </c>
      <c r="BV7" s="10">
        <v>496</v>
      </c>
      <c r="BW7" s="10"/>
      <c r="BX7" s="10">
        <v>386</v>
      </c>
      <c r="BY7" s="10">
        <v>694</v>
      </c>
      <c r="BZ7" s="10"/>
      <c r="CA7" s="10">
        <v>54</v>
      </c>
      <c r="CB7" s="10">
        <v>211</v>
      </c>
      <c r="CC7" s="10">
        <v>382</v>
      </c>
      <c r="CD7" s="10">
        <v>173</v>
      </c>
      <c r="CE7" s="10">
        <v>262</v>
      </c>
    </row>
    <row r="8" spans="2:83" ht="30" customHeight="1" x14ac:dyDescent="0.35">
      <c r="B8" s="11" t="s">
        <v>20</v>
      </c>
      <c r="C8" s="11">
        <v>1121</v>
      </c>
      <c r="D8" s="11">
        <v>569</v>
      </c>
      <c r="E8" s="11">
        <v>548</v>
      </c>
      <c r="F8" s="11"/>
      <c r="G8" s="11">
        <v>174</v>
      </c>
      <c r="H8" s="11">
        <v>250</v>
      </c>
      <c r="I8" s="11">
        <v>236</v>
      </c>
      <c r="J8" s="11">
        <v>255</v>
      </c>
      <c r="K8" s="11">
        <v>156</v>
      </c>
      <c r="L8" s="11">
        <v>50</v>
      </c>
      <c r="M8" s="11"/>
      <c r="N8" s="11">
        <v>184</v>
      </c>
      <c r="O8" s="11">
        <v>158</v>
      </c>
      <c r="P8" s="11">
        <v>71</v>
      </c>
      <c r="Q8" s="11">
        <v>103</v>
      </c>
      <c r="R8" s="11">
        <v>79</v>
      </c>
      <c r="S8" s="11">
        <v>108</v>
      </c>
      <c r="T8" s="11">
        <v>81</v>
      </c>
      <c r="U8" s="11">
        <v>41</v>
      </c>
      <c r="V8" s="11">
        <v>120</v>
      </c>
      <c r="W8" s="11">
        <v>89</v>
      </c>
      <c r="X8" s="11">
        <v>53</v>
      </c>
      <c r="Y8" s="11">
        <v>34</v>
      </c>
      <c r="Z8" s="11"/>
      <c r="AA8" s="11">
        <v>301</v>
      </c>
      <c r="AB8" s="11">
        <v>323</v>
      </c>
      <c r="AC8" s="11">
        <v>266</v>
      </c>
      <c r="AD8" s="11">
        <v>232</v>
      </c>
      <c r="AE8" s="11"/>
      <c r="AF8" s="11">
        <v>293</v>
      </c>
      <c r="AG8" s="11">
        <v>320</v>
      </c>
      <c r="AH8" s="11">
        <v>156</v>
      </c>
      <c r="AI8" s="11">
        <v>192</v>
      </c>
      <c r="AJ8" s="11">
        <v>120</v>
      </c>
      <c r="AK8" s="11">
        <v>39</v>
      </c>
      <c r="AL8" s="11"/>
      <c r="AM8" s="11">
        <v>390</v>
      </c>
      <c r="AN8" s="11">
        <v>340</v>
      </c>
      <c r="AO8" s="11">
        <v>110</v>
      </c>
      <c r="AP8" s="11">
        <v>9</v>
      </c>
      <c r="AQ8" s="11">
        <v>117</v>
      </c>
      <c r="AR8" s="11"/>
      <c r="AS8" s="11">
        <v>260</v>
      </c>
      <c r="AT8" s="11">
        <v>366</v>
      </c>
      <c r="AU8" s="11">
        <v>91</v>
      </c>
      <c r="AV8" s="11"/>
      <c r="AW8" s="11">
        <v>265</v>
      </c>
      <c r="AX8" s="11">
        <v>352</v>
      </c>
      <c r="AY8" s="11">
        <v>290</v>
      </c>
      <c r="AZ8" s="11">
        <v>180</v>
      </c>
      <c r="BA8" s="11">
        <v>19</v>
      </c>
      <c r="BB8" s="11"/>
      <c r="BC8" s="11">
        <v>345</v>
      </c>
      <c r="BD8" s="11">
        <v>372</v>
      </c>
      <c r="BE8" s="11" t="s">
        <v>100</v>
      </c>
      <c r="BF8" s="11">
        <v>87</v>
      </c>
      <c r="BG8" s="11">
        <v>81</v>
      </c>
      <c r="BH8" s="11">
        <v>200</v>
      </c>
      <c r="BI8" s="11">
        <v>24</v>
      </c>
      <c r="BJ8" s="11"/>
      <c r="BK8" s="11">
        <v>23</v>
      </c>
      <c r="BL8" s="11">
        <v>131</v>
      </c>
      <c r="BM8" s="11">
        <v>256</v>
      </c>
      <c r="BN8" s="11">
        <v>214</v>
      </c>
      <c r="BO8" s="11">
        <v>160</v>
      </c>
      <c r="BP8" s="11">
        <v>136</v>
      </c>
      <c r="BQ8" s="11">
        <v>83</v>
      </c>
      <c r="BR8" s="11">
        <v>74</v>
      </c>
      <c r="BS8" s="11"/>
      <c r="BT8" s="11">
        <v>447</v>
      </c>
      <c r="BU8" s="11">
        <v>168</v>
      </c>
      <c r="BV8" s="11">
        <v>504</v>
      </c>
      <c r="BW8" s="11"/>
      <c r="BX8" s="11">
        <v>394</v>
      </c>
      <c r="BY8" s="11">
        <v>714</v>
      </c>
      <c r="BZ8" s="11"/>
      <c r="CA8" s="11">
        <v>37</v>
      </c>
      <c r="CB8" s="11">
        <v>224</v>
      </c>
      <c r="CC8" s="11">
        <v>376</v>
      </c>
      <c r="CD8" s="11">
        <v>212</v>
      </c>
      <c r="CE8" s="11">
        <v>261</v>
      </c>
    </row>
    <row r="9" spans="2:83" ht="29" x14ac:dyDescent="0.35">
      <c r="B9" s="18" t="s">
        <v>156</v>
      </c>
      <c r="C9" s="17">
        <v>0.25242788592173099</v>
      </c>
      <c r="D9" s="17">
        <v>0.233030760100715</v>
      </c>
      <c r="E9" s="17">
        <v>0.27113730865511898</v>
      </c>
      <c r="F9" s="17"/>
      <c r="G9" s="17">
        <v>0.20232782591928</v>
      </c>
      <c r="H9" s="17">
        <v>0.29715336251781099</v>
      </c>
      <c r="I9" s="17">
        <v>0.296147957736073</v>
      </c>
      <c r="J9" s="17">
        <v>0.25330517737476699</v>
      </c>
      <c r="K9" s="17">
        <v>0.21025025047795901</v>
      </c>
      <c r="L9" s="17">
        <v>0.123556731267637</v>
      </c>
      <c r="M9" s="17"/>
      <c r="N9" s="17">
        <v>0.27326376527364199</v>
      </c>
      <c r="O9" s="17">
        <v>0.263258938920026</v>
      </c>
      <c r="P9" s="17">
        <v>0.26627091650694701</v>
      </c>
      <c r="Q9" s="17">
        <v>0.23694049966626801</v>
      </c>
      <c r="R9" s="17">
        <v>0.231939490484185</v>
      </c>
      <c r="S9" s="17">
        <v>0.26111952891233398</v>
      </c>
      <c r="T9" s="17">
        <v>0.28299382558696101</v>
      </c>
      <c r="U9" s="17">
        <v>0.26378307181474803</v>
      </c>
      <c r="V9" s="17">
        <v>0.21053850642962399</v>
      </c>
      <c r="W9" s="17">
        <v>0.225838863017813</v>
      </c>
      <c r="X9" s="17">
        <v>0.295235089962118</v>
      </c>
      <c r="Y9" s="17">
        <v>0.19060658582498799</v>
      </c>
      <c r="Z9" s="17"/>
      <c r="AA9" s="17">
        <v>0.25846563936801098</v>
      </c>
      <c r="AB9" s="17">
        <v>0.269385748431616</v>
      </c>
      <c r="AC9" s="17">
        <v>0.21640792623197</v>
      </c>
      <c r="AD9" s="17">
        <v>0.26231071349345397</v>
      </c>
      <c r="AE9" s="17"/>
      <c r="AF9" s="17">
        <v>0.31267971822269203</v>
      </c>
      <c r="AG9" s="17">
        <v>0.208528410817264</v>
      </c>
      <c r="AH9" s="17">
        <v>0.273992093264398</v>
      </c>
      <c r="AI9" s="17">
        <v>0.24130806025597701</v>
      </c>
      <c r="AJ9" s="17">
        <v>0.22744201694091801</v>
      </c>
      <c r="AK9" s="17">
        <v>0.211652677036308</v>
      </c>
      <c r="AL9" s="17"/>
      <c r="AM9" s="17">
        <v>0.27162511831255298</v>
      </c>
      <c r="AN9" s="17">
        <v>0.27317229115292202</v>
      </c>
      <c r="AO9" s="17">
        <v>0.16625206438295001</v>
      </c>
      <c r="AP9" s="17">
        <v>0.21017401154767301</v>
      </c>
      <c r="AQ9" s="17">
        <v>0.23318927254244301</v>
      </c>
      <c r="AR9" s="17"/>
      <c r="AS9" s="17">
        <v>0.26222982823088198</v>
      </c>
      <c r="AT9" s="17">
        <v>0.27503292349458902</v>
      </c>
      <c r="AU9" s="17">
        <v>0.22289494028092399</v>
      </c>
      <c r="AV9" s="17"/>
      <c r="AW9" s="17">
        <v>0.22028945279553899</v>
      </c>
      <c r="AX9" s="17">
        <v>0.251751506496595</v>
      </c>
      <c r="AY9" s="17">
        <v>0.28300109463492001</v>
      </c>
      <c r="AZ9" s="17">
        <v>0.279625245670724</v>
      </c>
      <c r="BA9" s="17">
        <v>9.0250846237185406E-2</v>
      </c>
      <c r="BB9" s="17"/>
      <c r="BC9" s="17">
        <v>0.17122725110199799</v>
      </c>
      <c r="BD9" s="17">
        <v>0.29315538485444298</v>
      </c>
      <c r="BE9" s="17" t="s">
        <v>101</v>
      </c>
      <c r="BF9" s="17">
        <v>0.157594514430445</v>
      </c>
      <c r="BG9" s="17">
        <v>0.26529227865118998</v>
      </c>
      <c r="BH9" s="17">
        <v>0.33345292784846398</v>
      </c>
      <c r="BI9" s="17">
        <v>0.27738869366927199</v>
      </c>
      <c r="BJ9" s="17"/>
      <c r="BK9" s="17">
        <v>0.17106181421417499</v>
      </c>
      <c r="BL9" s="17">
        <v>0.29428362828003801</v>
      </c>
      <c r="BM9" s="17">
        <v>0.297786695160285</v>
      </c>
      <c r="BN9" s="17">
        <v>0.216667606064948</v>
      </c>
      <c r="BO9" s="17">
        <v>0.30816133731941298</v>
      </c>
      <c r="BP9" s="17">
        <v>0.20597371108679499</v>
      </c>
      <c r="BQ9" s="17">
        <v>0.18886166347133099</v>
      </c>
      <c r="BR9" s="17">
        <v>0.20492358935069399</v>
      </c>
      <c r="BS9" s="17"/>
      <c r="BT9" s="17">
        <v>0.261661944056781</v>
      </c>
      <c r="BU9" s="17">
        <v>0.191383538078958</v>
      </c>
      <c r="BV9" s="17">
        <v>0.26618254373516997</v>
      </c>
      <c r="BW9" s="17"/>
      <c r="BX9" s="17">
        <v>0.28932958230394501</v>
      </c>
      <c r="BY9" s="17">
        <v>0.23550476040089999</v>
      </c>
      <c r="BZ9" s="17"/>
      <c r="CA9" s="17">
        <v>0.26830629100785303</v>
      </c>
      <c r="CB9" s="17">
        <v>0.24806136692738601</v>
      </c>
      <c r="CC9" s="17">
        <v>0.26083540552009599</v>
      </c>
      <c r="CD9" s="17">
        <v>0.22020372193978699</v>
      </c>
      <c r="CE9" s="17">
        <v>0.26467974399670802</v>
      </c>
    </row>
    <row r="10" spans="2:83" ht="43.5" x14ac:dyDescent="0.35">
      <c r="B10" s="18" t="s">
        <v>157</v>
      </c>
      <c r="C10" s="17">
        <v>0.23831885473435899</v>
      </c>
      <c r="D10" s="17">
        <v>0.19652237800478001</v>
      </c>
      <c r="E10" s="17">
        <v>0.27457506023369699</v>
      </c>
      <c r="F10" s="17"/>
      <c r="G10" s="17">
        <v>0.25182563848804701</v>
      </c>
      <c r="H10" s="17">
        <v>0.24001924643741199</v>
      </c>
      <c r="I10" s="17">
        <v>0.27096222175865098</v>
      </c>
      <c r="J10" s="17">
        <v>0.26298929767936402</v>
      </c>
      <c r="K10" s="17">
        <v>0.16344956899285301</v>
      </c>
      <c r="L10" s="17">
        <v>0.136704123555734</v>
      </c>
      <c r="M10" s="17"/>
      <c r="N10" s="17">
        <v>0.18927345965391301</v>
      </c>
      <c r="O10" s="17">
        <v>0.24782351354413101</v>
      </c>
      <c r="P10" s="17">
        <v>0.22908322236577</v>
      </c>
      <c r="Q10" s="17">
        <v>0.24121973587547399</v>
      </c>
      <c r="R10" s="17">
        <v>0.21196471365304501</v>
      </c>
      <c r="S10" s="17">
        <v>0.20876277615861999</v>
      </c>
      <c r="T10" s="17">
        <v>0.34800196842189701</v>
      </c>
      <c r="U10" s="17">
        <v>0.24395981904407299</v>
      </c>
      <c r="V10" s="17">
        <v>0.196933601041717</v>
      </c>
      <c r="W10" s="17">
        <v>0.33206596957998702</v>
      </c>
      <c r="X10" s="17">
        <v>0.22104640086471899</v>
      </c>
      <c r="Y10" s="17">
        <v>0.284181699060432</v>
      </c>
      <c r="Z10" s="17"/>
      <c r="AA10" s="17">
        <v>0.22642222557587</v>
      </c>
      <c r="AB10" s="17">
        <v>0.24443453623807601</v>
      </c>
      <c r="AC10" s="17">
        <v>0.234975077804703</v>
      </c>
      <c r="AD10" s="17">
        <v>0.249078382426556</v>
      </c>
      <c r="AE10" s="17"/>
      <c r="AF10" s="17">
        <v>0.22431494917031999</v>
      </c>
      <c r="AG10" s="17">
        <v>0.21463248134942101</v>
      </c>
      <c r="AH10" s="17">
        <v>0.272460095536397</v>
      </c>
      <c r="AI10" s="17">
        <v>0.24382872648680901</v>
      </c>
      <c r="AJ10" s="17">
        <v>0.28398815031480201</v>
      </c>
      <c r="AK10" s="17">
        <v>0.238712944494131</v>
      </c>
      <c r="AL10" s="17"/>
      <c r="AM10" s="17">
        <v>0.22080384323480801</v>
      </c>
      <c r="AN10" s="17">
        <v>0.276006042890521</v>
      </c>
      <c r="AO10" s="17">
        <v>0.16557072037804901</v>
      </c>
      <c r="AP10" s="17">
        <v>0.44605231533388701</v>
      </c>
      <c r="AQ10" s="17">
        <v>0.21425530142312799</v>
      </c>
      <c r="AR10" s="17"/>
      <c r="AS10" s="17">
        <v>0.21975758895633599</v>
      </c>
      <c r="AT10" s="17">
        <v>0.27030851012850698</v>
      </c>
      <c r="AU10" s="17">
        <v>0.142917455883184</v>
      </c>
      <c r="AV10" s="17"/>
      <c r="AW10" s="17">
        <v>0.23875046367400901</v>
      </c>
      <c r="AX10" s="17">
        <v>0.25445339614718698</v>
      </c>
      <c r="AY10" s="17">
        <v>0.230089959522886</v>
      </c>
      <c r="AZ10" s="17">
        <v>0.244016335960068</v>
      </c>
      <c r="BA10" s="17">
        <v>3.2257328570545397E-2</v>
      </c>
      <c r="BB10" s="17"/>
      <c r="BC10" s="17">
        <v>0.141584781833583</v>
      </c>
      <c r="BD10" s="17">
        <v>0.28954510465377498</v>
      </c>
      <c r="BE10" s="17" t="s">
        <v>101</v>
      </c>
      <c r="BF10" s="17">
        <v>0.31046457031616598</v>
      </c>
      <c r="BG10" s="17">
        <v>0.20322081003956799</v>
      </c>
      <c r="BH10" s="17">
        <v>0.27244513027214601</v>
      </c>
      <c r="BI10" s="17">
        <v>0.237145618489258</v>
      </c>
      <c r="BJ10" s="17"/>
      <c r="BK10" s="17">
        <v>0.163160007261231</v>
      </c>
      <c r="BL10" s="17">
        <v>0.25830268608773399</v>
      </c>
      <c r="BM10" s="17">
        <v>0.28255001796081303</v>
      </c>
      <c r="BN10" s="17">
        <v>0.238694206161291</v>
      </c>
      <c r="BO10" s="17">
        <v>0.27256791674020903</v>
      </c>
      <c r="BP10" s="17">
        <v>0.21075835256612499</v>
      </c>
      <c r="BQ10" s="17">
        <v>0.213197316846723</v>
      </c>
      <c r="BR10" s="17">
        <v>0.133728354609887</v>
      </c>
      <c r="BS10" s="17"/>
      <c r="BT10" s="17">
        <v>0.27890866284043098</v>
      </c>
      <c r="BU10" s="17">
        <v>0.166842349138908</v>
      </c>
      <c r="BV10" s="17">
        <v>0.22586236852983799</v>
      </c>
      <c r="BW10" s="17"/>
      <c r="BX10" s="17">
        <v>0.25358176341975702</v>
      </c>
      <c r="BY10" s="17">
        <v>0.232018268856269</v>
      </c>
      <c r="BZ10" s="17"/>
      <c r="CA10" s="17">
        <v>0.17960474695217801</v>
      </c>
      <c r="CB10" s="17">
        <v>0.22286021614743601</v>
      </c>
      <c r="CC10" s="17">
        <v>0.26435774989640998</v>
      </c>
      <c r="CD10" s="17">
        <v>0.223161244415058</v>
      </c>
      <c r="CE10" s="17">
        <v>0.23873373388726801</v>
      </c>
    </row>
    <row r="11" spans="2:83" ht="29" x14ac:dyDescent="0.35">
      <c r="B11" s="18" t="s">
        <v>158</v>
      </c>
      <c r="C11" s="17">
        <v>0.221611797418654</v>
      </c>
      <c r="D11" s="17">
        <v>0.23645338336264801</v>
      </c>
      <c r="E11" s="17">
        <v>0.208280144194809</v>
      </c>
      <c r="F11" s="17"/>
      <c r="G11" s="17">
        <v>0.125302419202485</v>
      </c>
      <c r="H11" s="17">
        <v>0.17465924488256901</v>
      </c>
      <c r="I11" s="17">
        <v>0.21474995214110401</v>
      </c>
      <c r="J11" s="17">
        <v>0.27214908637096702</v>
      </c>
      <c r="K11" s="17">
        <v>0.320680531560531</v>
      </c>
      <c r="L11" s="17">
        <v>0.25759123455391297</v>
      </c>
      <c r="M11" s="17"/>
      <c r="N11" s="17">
        <v>0.198226862377304</v>
      </c>
      <c r="O11" s="17">
        <v>0.25658112656620802</v>
      </c>
      <c r="P11" s="17">
        <v>0.260746313967258</v>
      </c>
      <c r="Q11" s="17">
        <v>0.19476226523179799</v>
      </c>
      <c r="R11" s="17">
        <v>0.21069801911186001</v>
      </c>
      <c r="S11" s="17">
        <v>0.19866099209787799</v>
      </c>
      <c r="T11" s="17">
        <v>0.236818966872024</v>
      </c>
      <c r="U11" s="17">
        <v>0.26884085759537402</v>
      </c>
      <c r="V11" s="17">
        <v>0.153549490834334</v>
      </c>
      <c r="W11" s="17">
        <v>0.27841563051398799</v>
      </c>
      <c r="X11" s="17">
        <v>0.26510436786637098</v>
      </c>
      <c r="Y11" s="17">
        <v>0.212481393281026</v>
      </c>
      <c r="Z11" s="17"/>
      <c r="AA11" s="17">
        <v>0.27330676271134802</v>
      </c>
      <c r="AB11" s="17">
        <v>0.195424912708727</v>
      </c>
      <c r="AC11" s="17">
        <v>0.16393263649754999</v>
      </c>
      <c r="AD11" s="17">
        <v>0.25722744327355901</v>
      </c>
      <c r="AE11" s="17"/>
      <c r="AF11" s="17">
        <v>0.18293316049342401</v>
      </c>
      <c r="AG11" s="17">
        <v>0.25062101816627103</v>
      </c>
      <c r="AH11" s="17">
        <v>0.20600162139432901</v>
      </c>
      <c r="AI11" s="17">
        <v>0.24020831664322601</v>
      </c>
      <c r="AJ11" s="17">
        <v>0.231304392444945</v>
      </c>
      <c r="AK11" s="17">
        <v>0.220934486148471</v>
      </c>
      <c r="AL11" s="17"/>
      <c r="AM11" s="17">
        <v>0.244481086345814</v>
      </c>
      <c r="AN11" s="17">
        <v>0.18626025493457901</v>
      </c>
      <c r="AO11" s="17">
        <v>0.29563685942708501</v>
      </c>
      <c r="AP11" s="17">
        <v>0.34851778351880802</v>
      </c>
      <c r="AQ11" s="17">
        <v>0.20914177879549101</v>
      </c>
      <c r="AR11" s="17"/>
      <c r="AS11" s="17">
        <v>0.23522594003556299</v>
      </c>
      <c r="AT11" s="17">
        <v>0.19251355552791599</v>
      </c>
      <c r="AU11" s="17">
        <v>0.24934783762156101</v>
      </c>
      <c r="AV11" s="17"/>
      <c r="AW11" s="17">
        <v>0.24593989870177699</v>
      </c>
      <c r="AX11" s="17">
        <v>0.19708852790758</v>
      </c>
      <c r="AY11" s="17">
        <v>0.21028300115017701</v>
      </c>
      <c r="AZ11" s="17">
        <v>0.239750734820904</v>
      </c>
      <c r="BA11" s="17">
        <v>0.32609680623246401</v>
      </c>
      <c r="BB11" s="17"/>
      <c r="BC11" s="17">
        <v>0.26013685506311102</v>
      </c>
      <c r="BD11" s="17">
        <v>0.221082056019335</v>
      </c>
      <c r="BE11" s="17" t="s">
        <v>101</v>
      </c>
      <c r="BF11" s="17">
        <v>0.19974022770678801</v>
      </c>
      <c r="BG11" s="17">
        <v>0.19814644565977399</v>
      </c>
      <c r="BH11" s="17">
        <v>0.168198147121424</v>
      </c>
      <c r="BI11" s="17">
        <v>0.22431105599260501</v>
      </c>
      <c r="BJ11" s="17"/>
      <c r="BK11" s="17">
        <v>8.8173665132642506E-2</v>
      </c>
      <c r="BL11" s="17">
        <v>0.190485508729376</v>
      </c>
      <c r="BM11" s="17">
        <v>0.226951163782076</v>
      </c>
      <c r="BN11" s="17">
        <v>0.238056799275977</v>
      </c>
      <c r="BO11" s="17">
        <v>0.18267862416153</v>
      </c>
      <c r="BP11" s="17">
        <v>0.24908924223897899</v>
      </c>
      <c r="BQ11" s="17">
        <v>0.340324752186</v>
      </c>
      <c r="BR11" s="17">
        <v>0.18892305941974399</v>
      </c>
      <c r="BS11" s="17"/>
      <c r="BT11" s="17">
        <v>0.22772434362348301</v>
      </c>
      <c r="BU11" s="17">
        <v>0.24326787649593401</v>
      </c>
      <c r="BV11" s="17">
        <v>0.20867100404824099</v>
      </c>
      <c r="BW11" s="17"/>
      <c r="BX11" s="17">
        <v>0.197539229766657</v>
      </c>
      <c r="BY11" s="17">
        <v>0.237646304712467</v>
      </c>
      <c r="BZ11" s="17"/>
      <c r="CA11" s="17">
        <v>0.15011106918047601</v>
      </c>
      <c r="CB11" s="17">
        <v>0.27003556182370703</v>
      </c>
      <c r="CC11" s="17">
        <v>0.21246907375507201</v>
      </c>
      <c r="CD11" s="17">
        <v>0.15723143848691401</v>
      </c>
      <c r="CE11" s="17">
        <v>0.26224386992251802</v>
      </c>
    </row>
    <row r="12" spans="2:83" ht="29" x14ac:dyDescent="0.35">
      <c r="B12" s="18" t="s">
        <v>159</v>
      </c>
      <c r="C12" s="17">
        <v>0.20126766698536699</v>
      </c>
      <c r="D12" s="17">
        <v>0.190397418998493</v>
      </c>
      <c r="E12" s="17">
        <v>0.21262160340611899</v>
      </c>
      <c r="F12" s="17"/>
      <c r="G12" s="17">
        <v>0.196402420514252</v>
      </c>
      <c r="H12" s="17">
        <v>0.220464113136628</v>
      </c>
      <c r="I12" s="17">
        <v>0.21067376793777701</v>
      </c>
      <c r="J12" s="17">
        <v>0.19757896046691301</v>
      </c>
      <c r="K12" s="17">
        <v>0.18186562488831801</v>
      </c>
      <c r="L12" s="17">
        <v>0.15693966165620801</v>
      </c>
      <c r="M12" s="17"/>
      <c r="N12" s="17">
        <v>0.225948150411066</v>
      </c>
      <c r="O12" s="17">
        <v>0.19219127544124601</v>
      </c>
      <c r="P12" s="17">
        <v>0.19601410927913601</v>
      </c>
      <c r="Q12" s="17">
        <v>0.18120418813929801</v>
      </c>
      <c r="R12" s="17">
        <v>0.1627796713827</v>
      </c>
      <c r="S12" s="17">
        <v>0.16022254677527101</v>
      </c>
      <c r="T12" s="17">
        <v>0.18677314287445401</v>
      </c>
      <c r="U12" s="17">
        <v>0.17710996375204299</v>
      </c>
      <c r="V12" s="17">
        <v>0.236480662315984</v>
      </c>
      <c r="W12" s="17">
        <v>0.26556409979376</v>
      </c>
      <c r="X12" s="17">
        <v>0.19330445110354399</v>
      </c>
      <c r="Y12" s="17">
        <v>0.185186702260589</v>
      </c>
      <c r="Z12" s="17"/>
      <c r="AA12" s="17">
        <v>0.24039291286449399</v>
      </c>
      <c r="AB12" s="17">
        <v>0.18010302592890301</v>
      </c>
      <c r="AC12" s="17">
        <v>0.19990264374255601</v>
      </c>
      <c r="AD12" s="17">
        <v>0.18154176061733601</v>
      </c>
      <c r="AE12" s="17"/>
      <c r="AF12" s="17">
        <v>0.240660075910828</v>
      </c>
      <c r="AG12" s="17">
        <v>0.171174744644497</v>
      </c>
      <c r="AH12" s="17">
        <v>0.19942923055925099</v>
      </c>
      <c r="AI12" s="17">
        <v>0.21776480613754401</v>
      </c>
      <c r="AJ12" s="17">
        <v>0.178538612114121</v>
      </c>
      <c r="AK12" s="17">
        <v>0.129491903416624</v>
      </c>
      <c r="AL12" s="17"/>
      <c r="AM12" s="17">
        <v>0.15451887521104801</v>
      </c>
      <c r="AN12" s="17">
        <v>0.24470214417581099</v>
      </c>
      <c r="AO12" s="17">
        <v>0.218734124938473</v>
      </c>
      <c r="AP12" s="17">
        <v>0.26649918837222603</v>
      </c>
      <c r="AQ12" s="17">
        <v>0.216517078394665</v>
      </c>
      <c r="AR12" s="17"/>
      <c r="AS12" s="17">
        <v>0.15835357332041899</v>
      </c>
      <c r="AT12" s="17">
        <v>0.22774261439942001</v>
      </c>
      <c r="AU12" s="17">
        <v>0.22525658912354801</v>
      </c>
      <c r="AV12" s="17"/>
      <c r="AW12" s="17">
        <v>0.148351311153474</v>
      </c>
      <c r="AX12" s="17">
        <v>0.20073472342875001</v>
      </c>
      <c r="AY12" s="17">
        <v>0.238910836753081</v>
      </c>
      <c r="AZ12" s="17">
        <v>0.23092638999894599</v>
      </c>
      <c r="BA12" s="17">
        <v>0.26273817924702603</v>
      </c>
      <c r="BB12" s="17"/>
      <c r="BC12" s="17">
        <v>0.175366553318789</v>
      </c>
      <c r="BD12" s="17">
        <v>0.230151568942421</v>
      </c>
      <c r="BE12" s="17" t="s">
        <v>101</v>
      </c>
      <c r="BF12" s="17">
        <v>0.16065717098059701</v>
      </c>
      <c r="BG12" s="17">
        <v>0.25153134648248099</v>
      </c>
      <c r="BH12" s="17">
        <v>0.199241322996764</v>
      </c>
      <c r="BI12" s="17">
        <v>7.5793418495113701E-2</v>
      </c>
      <c r="BJ12" s="17"/>
      <c r="BK12" s="17">
        <v>0.32738302846115802</v>
      </c>
      <c r="BL12" s="17">
        <v>0.178601051176489</v>
      </c>
      <c r="BM12" s="17">
        <v>0.184923146929765</v>
      </c>
      <c r="BN12" s="17">
        <v>0.19176088795464799</v>
      </c>
      <c r="BO12" s="17">
        <v>0.197620808415017</v>
      </c>
      <c r="BP12" s="17">
        <v>0.27300542800382299</v>
      </c>
      <c r="BQ12" s="17">
        <v>0.214445295067583</v>
      </c>
      <c r="BR12" s="17">
        <v>0.17487811194310901</v>
      </c>
      <c r="BS12" s="17"/>
      <c r="BT12" s="17">
        <v>0.22092895438482399</v>
      </c>
      <c r="BU12" s="17">
        <v>0.16180201610109199</v>
      </c>
      <c r="BV12" s="17">
        <v>0.194203476167879</v>
      </c>
      <c r="BW12" s="17"/>
      <c r="BX12" s="17">
        <v>0.20909882158486401</v>
      </c>
      <c r="BY12" s="17">
        <v>0.19798964406538999</v>
      </c>
      <c r="BZ12" s="17"/>
      <c r="CA12" s="17">
        <v>0.15378664970627601</v>
      </c>
      <c r="CB12" s="17">
        <v>0.26940536300221501</v>
      </c>
      <c r="CC12" s="17">
        <v>0.177674073758637</v>
      </c>
      <c r="CD12" s="17">
        <v>0.20805751843119699</v>
      </c>
      <c r="CE12" s="17">
        <v>0.17929477146908801</v>
      </c>
    </row>
    <row r="13" spans="2:83" ht="29" x14ac:dyDescent="0.35">
      <c r="B13" s="18" t="s">
        <v>160</v>
      </c>
      <c r="C13" s="17">
        <v>0.18106548197431899</v>
      </c>
      <c r="D13" s="17">
        <v>0.190826160791876</v>
      </c>
      <c r="E13" s="17">
        <v>0.16650440974196301</v>
      </c>
      <c r="F13" s="17"/>
      <c r="G13" s="17">
        <v>0.210923063007911</v>
      </c>
      <c r="H13" s="17">
        <v>0.15653908733191699</v>
      </c>
      <c r="I13" s="17">
        <v>0.20357510543768501</v>
      </c>
      <c r="J13" s="17">
        <v>0.22023191048223001</v>
      </c>
      <c r="K13" s="17">
        <v>0.12579736401323499</v>
      </c>
      <c r="L13" s="17">
        <v>6.6294022389178697E-2</v>
      </c>
      <c r="M13" s="17"/>
      <c r="N13" s="17">
        <v>0.16216475258572</v>
      </c>
      <c r="O13" s="17">
        <v>0.19640070383243899</v>
      </c>
      <c r="P13" s="17">
        <v>0.15963793892355699</v>
      </c>
      <c r="Q13" s="17">
        <v>0.20387134271589299</v>
      </c>
      <c r="R13" s="17">
        <v>0.161861711245782</v>
      </c>
      <c r="S13" s="17">
        <v>0.196990624693856</v>
      </c>
      <c r="T13" s="17">
        <v>0.141882561192642</v>
      </c>
      <c r="U13" s="17">
        <v>0.15197641051025401</v>
      </c>
      <c r="V13" s="17">
        <v>0.169901161547302</v>
      </c>
      <c r="W13" s="17">
        <v>0.18354704111655301</v>
      </c>
      <c r="X13" s="17">
        <v>0.240632892555667</v>
      </c>
      <c r="Y13" s="17">
        <v>0.250941422737054</v>
      </c>
      <c r="Z13" s="17"/>
      <c r="AA13" s="17">
        <v>0.18162891720383001</v>
      </c>
      <c r="AB13" s="17">
        <v>0.18369956101403201</v>
      </c>
      <c r="AC13" s="17">
        <v>0.167248475738558</v>
      </c>
      <c r="AD13" s="17">
        <v>0.19252713093146401</v>
      </c>
      <c r="AE13" s="17"/>
      <c r="AF13" s="17">
        <v>0.200679856998909</v>
      </c>
      <c r="AG13" s="17">
        <v>0.18133718063363999</v>
      </c>
      <c r="AH13" s="17">
        <v>0.13198347351916101</v>
      </c>
      <c r="AI13" s="17">
        <v>0.21170476250669401</v>
      </c>
      <c r="AJ13" s="17">
        <v>0.147043365480439</v>
      </c>
      <c r="AK13" s="17">
        <v>0.18625894979215599</v>
      </c>
      <c r="AL13" s="17"/>
      <c r="AM13" s="17">
        <v>0.16393543345867301</v>
      </c>
      <c r="AN13" s="17">
        <v>0.18954674437116201</v>
      </c>
      <c r="AO13" s="17">
        <v>0.24752619282678101</v>
      </c>
      <c r="AP13" s="17">
        <v>0</v>
      </c>
      <c r="AQ13" s="17">
        <v>0.19805997402212899</v>
      </c>
      <c r="AR13" s="17"/>
      <c r="AS13" s="17">
        <v>0.176041389314922</v>
      </c>
      <c r="AT13" s="17">
        <v>0.198554000814641</v>
      </c>
      <c r="AU13" s="17">
        <v>0.16661205956340999</v>
      </c>
      <c r="AV13" s="17"/>
      <c r="AW13" s="17">
        <v>0.183377035235916</v>
      </c>
      <c r="AX13" s="17">
        <v>0.18691196484570799</v>
      </c>
      <c r="AY13" s="17">
        <v>0.183172951510404</v>
      </c>
      <c r="AZ13" s="17">
        <v>0.187969386202607</v>
      </c>
      <c r="BA13" s="17">
        <v>9.2646986771491996E-2</v>
      </c>
      <c r="BB13" s="17"/>
      <c r="BC13" s="17">
        <v>0.17908006791242001</v>
      </c>
      <c r="BD13" s="17">
        <v>0.170531200414238</v>
      </c>
      <c r="BE13" s="17" t="s">
        <v>101</v>
      </c>
      <c r="BF13" s="17">
        <v>0.10967524887746501</v>
      </c>
      <c r="BG13" s="17">
        <v>0.21944272191081701</v>
      </c>
      <c r="BH13" s="17">
        <v>0.20171197901524399</v>
      </c>
      <c r="BI13" s="17">
        <v>0.229181795415274</v>
      </c>
      <c r="BJ13" s="17"/>
      <c r="BK13" s="17">
        <v>0.25775359514026402</v>
      </c>
      <c r="BL13" s="17">
        <v>0.21028876108558101</v>
      </c>
      <c r="BM13" s="17">
        <v>0.206854433944414</v>
      </c>
      <c r="BN13" s="17">
        <v>0.147321461438531</v>
      </c>
      <c r="BO13" s="17">
        <v>0.17469403284391599</v>
      </c>
      <c r="BP13" s="17">
        <v>0.17992574611737</v>
      </c>
      <c r="BQ13" s="17">
        <v>0.17136920340665901</v>
      </c>
      <c r="BR13" s="17">
        <v>0.18767790296262701</v>
      </c>
      <c r="BS13" s="17"/>
      <c r="BT13" s="17">
        <v>0.169754982783452</v>
      </c>
      <c r="BU13" s="17">
        <v>0.14293138316793899</v>
      </c>
      <c r="BV13" s="17">
        <v>0.20249734445287801</v>
      </c>
      <c r="BW13" s="17"/>
      <c r="BX13" s="17">
        <v>0.189818533544927</v>
      </c>
      <c r="BY13" s="17">
        <v>0.17702265519760699</v>
      </c>
      <c r="BZ13" s="17"/>
      <c r="CA13" s="17">
        <v>0.120371320584285</v>
      </c>
      <c r="CB13" s="17">
        <v>0.20002032659617</v>
      </c>
      <c r="CC13" s="17">
        <v>0.16593646948820001</v>
      </c>
      <c r="CD13" s="17">
        <v>0.174698825061879</v>
      </c>
      <c r="CE13" s="17">
        <v>0.20585026477921201</v>
      </c>
    </row>
    <row r="14" spans="2:83" ht="43.5" x14ac:dyDescent="0.35">
      <c r="B14" s="18" t="s">
        <v>161</v>
      </c>
      <c r="C14" s="17">
        <v>0.153226783225412</v>
      </c>
      <c r="D14" s="17">
        <v>0.15643018721374299</v>
      </c>
      <c r="E14" s="17">
        <v>0.14821574361235301</v>
      </c>
      <c r="F14" s="17"/>
      <c r="G14" s="17">
        <v>0.157832310642672</v>
      </c>
      <c r="H14" s="17">
        <v>0.14955085293537801</v>
      </c>
      <c r="I14" s="17">
        <v>0.112116305766402</v>
      </c>
      <c r="J14" s="17">
        <v>0.13420678386870999</v>
      </c>
      <c r="K14" s="17">
        <v>0.18649396403737201</v>
      </c>
      <c r="L14" s="17">
        <v>0.34356011876925702</v>
      </c>
      <c r="M14" s="17"/>
      <c r="N14" s="17">
        <v>0.14332507216805099</v>
      </c>
      <c r="O14" s="17">
        <v>0.12929416643400399</v>
      </c>
      <c r="P14" s="17">
        <v>0.180882661316459</v>
      </c>
      <c r="Q14" s="17">
        <v>0.17959192409428301</v>
      </c>
      <c r="R14" s="17">
        <v>8.9761230379581794E-2</v>
      </c>
      <c r="S14" s="17">
        <v>0.13942079512441999</v>
      </c>
      <c r="T14" s="17">
        <v>0.12278358451943799</v>
      </c>
      <c r="U14" s="17">
        <v>0.15608811144818699</v>
      </c>
      <c r="V14" s="17">
        <v>0.191807852094286</v>
      </c>
      <c r="W14" s="17">
        <v>0.126346152415001</v>
      </c>
      <c r="X14" s="17">
        <v>0.20580413297042699</v>
      </c>
      <c r="Y14" s="17">
        <v>0.29369488427530499</v>
      </c>
      <c r="Z14" s="17"/>
      <c r="AA14" s="17">
        <v>0.146636495420749</v>
      </c>
      <c r="AB14" s="17">
        <v>0.17890173291492001</v>
      </c>
      <c r="AC14" s="17">
        <v>0.157240770114562</v>
      </c>
      <c r="AD14" s="17">
        <v>0.121386562430712</v>
      </c>
      <c r="AE14" s="17"/>
      <c r="AF14" s="17">
        <v>0.148725596706203</v>
      </c>
      <c r="AG14" s="17">
        <v>0.15731706917846999</v>
      </c>
      <c r="AH14" s="17">
        <v>0.16682775654212201</v>
      </c>
      <c r="AI14" s="17">
        <v>0.14940697182183399</v>
      </c>
      <c r="AJ14" s="17">
        <v>0.18002077165783401</v>
      </c>
      <c r="AK14" s="17">
        <v>4.0311450555109402E-2</v>
      </c>
      <c r="AL14" s="17"/>
      <c r="AM14" s="17">
        <v>0.15175339993654799</v>
      </c>
      <c r="AN14" s="17">
        <v>0.153164838855467</v>
      </c>
      <c r="AO14" s="17">
        <v>0.17127615612848501</v>
      </c>
      <c r="AP14" s="17">
        <v>0.100899378060217</v>
      </c>
      <c r="AQ14" s="17">
        <v>0.139986117696622</v>
      </c>
      <c r="AR14" s="17"/>
      <c r="AS14" s="17">
        <v>0.166031207955081</v>
      </c>
      <c r="AT14" s="17">
        <v>0.144475630353982</v>
      </c>
      <c r="AU14" s="17">
        <v>0.18516656001161799</v>
      </c>
      <c r="AV14" s="17"/>
      <c r="AW14" s="17">
        <v>0.15684675196466699</v>
      </c>
      <c r="AX14" s="17">
        <v>0.13930715982021899</v>
      </c>
      <c r="AY14" s="17">
        <v>0.15303209636752799</v>
      </c>
      <c r="AZ14" s="17">
        <v>0.159345022999202</v>
      </c>
      <c r="BA14" s="17">
        <v>0.243632088484453</v>
      </c>
      <c r="BB14" s="17"/>
      <c r="BC14" s="17">
        <v>0.184381320377803</v>
      </c>
      <c r="BD14" s="17">
        <v>0.14272863727773999</v>
      </c>
      <c r="BE14" s="17" t="s">
        <v>101</v>
      </c>
      <c r="BF14" s="17">
        <v>0.16773956258127901</v>
      </c>
      <c r="BG14" s="17">
        <v>0.17026971702525001</v>
      </c>
      <c r="BH14" s="17">
        <v>0.12217885812212</v>
      </c>
      <c r="BI14" s="17">
        <v>4.49129450327964E-2</v>
      </c>
      <c r="BJ14" s="17"/>
      <c r="BK14" s="17">
        <v>8.5857886180916401E-2</v>
      </c>
      <c r="BL14" s="17">
        <v>0.17920111714544901</v>
      </c>
      <c r="BM14" s="17">
        <v>0.104423094027917</v>
      </c>
      <c r="BN14" s="17">
        <v>0.16676926484773</v>
      </c>
      <c r="BO14" s="17">
        <v>0.17100687101628301</v>
      </c>
      <c r="BP14" s="17">
        <v>0.178948120764132</v>
      </c>
      <c r="BQ14" s="17">
        <v>0.213209238332986</v>
      </c>
      <c r="BR14" s="17">
        <v>0.12664539159650101</v>
      </c>
      <c r="BS14" s="17"/>
      <c r="BT14" s="17">
        <v>0.109588796838248</v>
      </c>
      <c r="BU14" s="17">
        <v>0.19738331801019501</v>
      </c>
      <c r="BV14" s="17">
        <v>0.17579968887887301</v>
      </c>
      <c r="BW14" s="17"/>
      <c r="BX14" s="17">
        <v>0.15618223886336599</v>
      </c>
      <c r="BY14" s="17">
        <v>0.15336160307961</v>
      </c>
      <c r="BZ14" s="17"/>
      <c r="CA14" s="17">
        <v>0.111227793586997</v>
      </c>
      <c r="CB14" s="17">
        <v>0.17619951216260399</v>
      </c>
      <c r="CC14" s="17">
        <v>0.14645148623795201</v>
      </c>
      <c r="CD14" s="17">
        <v>0.181936363530767</v>
      </c>
      <c r="CE14" s="17">
        <v>0.126799879838639</v>
      </c>
    </row>
    <row r="15" spans="2:83" ht="58" x14ac:dyDescent="0.35">
      <c r="B15" s="18" t="s">
        <v>162</v>
      </c>
      <c r="C15" s="17">
        <v>0.13801612550675799</v>
      </c>
      <c r="D15" s="17">
        <v>0.12603877473005601</v>
      </c>
      <c r="E15" s="17">
        <v>0.14976651579301101</v>
      </c>
      <c r="F15" s="17"/>
      <c r="G15" s="17">
        <v>0.11371140755263499</v>
      </c>
      <c r="H15" s="17">
        <v>0.15342683774546201</v>
      </c>
      <c r="I15" s="17">
        <v>0.210683148721206</v>
      </c>
      <c r="J15" s="17">
        <v>0.13839954006123201</v>
      </c>
      <c r="K15" s="17">
        <v>5.60461955935238E-2</v>
      </c>
      <c r="L15" s="17">
        <v>5.6914102047288501E-2</v>
      </c>
      <c r="M15" s="17"/>
      <c r="N15" s="17">
        <v>0.170695675002425</v>
      </c>
      <c r="O15" s="17">
        <v>0.144021564530004</v>
      </c>
      <c r="P15" s="17">
        <v>0.17895589012170299</v>
      </c>
      <c r="Q15" s="17">
        <v>0.13262950478657901</v>
      </c>
      <c r="R15" s="17">
        <v>0.12055662752711099</v>
      </c>
      <c r="S15" s="17">
        <v>9.5569475584278599E-2</v>
      </c>
      <c r="T15" s="17">
        <v>0.17382040479180699</v>
      </c>
      <c r="U15" s="17">
        <v>6.0733035663549401E-2</v>
      </c>
      <c r="V15" s="17">
        <v>0.14963399893043999</v>
      </c>
      <c r="W15" s="17">
        <v>0.109247685604821</v>
      </c>
      <c r="X15" s="17">
        <v>0.13554836556026401</v>
      </c>
      <c r="Y15" s="17">
        <v>8.5531062798024193E-2</v>
      </c>
      <c r="Z15" s="17"/>
      <c r="AA15" s="17">
        <v>0.165151167708882</v>
      </c>
      <c r="AB15" s="17">
        <v>0.15111188818596799</v>
      </c>
      <c r="AC15" s="17">
        <v>8.3092269021282097E-2</v>
      </c>
      <c r="AD15" s="17">
        <v>0.14759838019964899</v>
      </c>
      <c r="AE15" s="17"/>
      <c r="AF15" s="17">
        <v>0.15826572398457101</v>
      </c>
      <c r="AG15" s="17">
        <v>0.14912022755514701</v>
      </c>
      <c r="AH15" s="17">
        <v>0.118526704217072</v>
      </c>
      <c r="AI15" s="17">
        <v>0.139575161334238</v>
      </c>
      <c r="AJ15" s="17">
        <v>9.8811220155015006E-2</v>
      </c>
      <c r="AK15" s="17">
        <v>9.0161314886838595E-2</v>
      </c>
      <c r="AL15" s="17"/>
      <c r="AM15" s="17">
        <v>0.159629495939899</v>
      </c>
      <c r="AN15" s="17">
        <v>0.167488547102733</v>
      </c>
      <c r="AO15" s="17">
        <v>0.12676030664282201</v>
      </c>
      <c r="AP15" s="17">
        <v>0</v>
      </c>
      <c r="AQ15" s="17">
        <v>8.7018048182808602E-2</v>
      </c>
      <c r="AR15" s="17"/>
      <c r="AS15" s="17">
        <v>0.141633190455</v>
      </c>
      <c r="AT15" s="17">
        <v>0.17336936895164901</v>
      </c>
      <c r="AU15" s="17">
        <v>0.10735275082732899</v>
      </c>
      <c r="AV15" s="17"/>
      <c r="AW15" s="17">
        <v>0.13202941669655999</v>
      </c>
      <c r="AX15" s="17">
        <v>0.13600645074367401</v>
      </c>
      <c r="AY15" s="17">
        <v>0.12563018791567701</v>
      </c>
      <c r="AZ15" s="17">
        <v>0.18649060305872101</v>
      </c>
      <c r="BA15" s="17">
        <v>0</v>
      </c>
      <c r="BB15" s="17"/>
      <c r="BC15" s="17">
        <v>0.105727430831281</v>
      </c>
      <c r="BD15" s="17">
        <v>0.177856940185181</v>
      </c>
      <c r="BE15" s="17" t="s">
        <v>101</v>
      </c>
      <c r="BF15" s="17">
        <v>0.199417993569074</v>
      </c>
      <c r="BG15" s="17">
        <v>0.14656130664150199</v>
      </c>
      <c r="BH15" s="17">
        <v>0.10847017436479101</v>
      </c>
      <c r="BI15" s="17">
        <v>4.2208941107638502E-2</v>
      </c>
      <c r="BJ15" s="17"/>
      <c r="BK15" s="17">
        <v>4.0167313875068798E-2</v>
      </c>
      <c r="BL15" s="17">
        <v>0.112039165126358</v>
      </c>
      <c r="BM15" s="17">
        <v>0.112354856649747</v>
      </c>
      <c r="BN15" s="17">
        <v>0.16360009566806499</v>
      </c>
      <c r="BO15" s="17">
        <v>0.14223060447906599</v>
      </c>
      <c r="BP15" s="17">
        <v>0.16190770004944699</v>
      </c>
      <c r="BQ15" s="17">
        <v>0.20348501196229399</v>
      </c>
      <c r="BR15" s="17">
        <v>0.17046204789710301</v>
      </c>
      <c r="BS15" s="17"/>
      <c r="BT15" s="17">
        <v>0.253553084880768</v>
      </c>
      <c r="BU15" s="17">
        <v>7.2416116875800393E-2</v>
      </c>
      <c r="BV15" s="17">
        <v>5.81892717305241E-2</v>
      </c>
      <c r="BW15" s="17"/>
      <c r="BX15" s="17">
        <v>0.144222335359487</v>
      </c>
      <c r="BY15" s="17">
        <v>0.13393474437116801</v>
      </c>
      <c r="BZ15" s="17"/>
      <c r="CA15" s="17">
        <v>0.22586656264934701</v>
      </c>
      <c r="CB15" s="17">
        <v>0.133715559085544</v>
      </c>
      <c r="CC15" s="17">
        <v>0.164154210900577</v>
      </c>
      <c r="CD15" s="17">
        <v>9.39906495510128E-2</v>
      </c>
      <c r="CE15" s="17">
        <v>0.12894138193311</v>
      </c>
    </row>
    <row r="16" spans="2:83" ht="29" x14ac:dyDescent="0.35">
      <c r="B16" s="18" t="s">
        <v>163</v>
      </c>
      <c r="C16" s="17">
        <v>0.13725871863426201</v>
      </c>
      <c r="D16" s="17">
        <v>0.136364989931783</v>
      </c>
      <c r="E16" s="17">
        <v>0.13623368816308701</v>
      </c>
      <c r="F16" s="17"/>
      <c r="G16" s="17">
        <v>0.16369725345078201</v>
      </c>
      <c r="H16" s="17">
        <v>0.134840018098628</v>
      </c>
      <c r="I16" s="17">
        <v>0.15940882303430501</v>
      </c>
      <c r="J16" s="17">
        <v>0.14100073373529201</v>
      </c>
      <c r="K16" s="17">
        <v>0.104043269415318</v>
      </c>
      <c r="L16" s="17">
        <v>3.6938153007292203E-2</v>
      </c>
      <c r="M16" s="17"/>
      <c r="N16" s="17">
        <v>0.13993361104277799</v>
      </c>
      <c r="O16" s="17">
        <v>0.18354571760239</v>
      </c>
      <c r="P16" s="17">
        <v>5.7322122539044403E-2</v>
      </c>
      <c r="Q16" s="17">
        <v>8.6369688683235205E-2</v>
      </c>
      <c r="R16" s="17">
        <v>0.151562536146363</v>
      </c>
      <c r="S16" s="17">
        <v>0.14401400201360401</v>
      </c>
      <c r="T16" s="17">
        <v>0.19686748597200701</v>
      </c>
      <c r="U16" s="17">
        <v>0.13074770528134899</v>
      </c>
      <c r="V16" s="17">
        <v>0.10789317822655101</v>
      </c>
      <c r="W16" s="17">
        <v>0.13027407048562301</v>
      </c>
      <c r="X16" s="17">
        <v>0.139516910519728</v>
      </c>
      <c r="Y16" s="17">
        <v>0.15969056401732401</v>
      </c>
      <c r="Z16" s="17"/>
      <c r="AA16" s="17">
        <v>0.12716023321800801</v>
      </c>
      <c r="AB16" s="17">
        <v>0.162948029202094</v>
      </c>
      <c r="AC16" s="17">
        <v>0.108148313214517</v>
      </c>
      <c r="AD16" s="17">
        <v>0.14798623701461799</v>
      </c>
      <c r="AE16" s="17"/>
      <c r="AF16" s="17">
        <v>0.15113295279542899</v>
      </c>
      <c r="AG16" s="17">
        <v>0.15763660110299599</v>
      </c>
      <c r="AH16" s="17">
        <v>0.13027836834530401</v>
      </c>
      <c r="AI16" s="17">
        <v>0.126737049692493</v>
      </c>
      <c r="AJ16" s="17">
        <v>8.5449517289363106E-2</v>
      </c>
      <c r="AK16" s="17">
        <v>0.10947816300178199</v>
      </c>
      <c r="AL16" s="17"/>
      <c r="AM16" s="17">
        <v>0.13202180182766601</v>
      </c>
      <c r="AN16" s="17">
        <v>0.15689326190502101</v>
      </c>
      <c r="AO16" s="17">
        <v>0.11333820494958401</v>
      </c>
      <c r="AP16" s="17">
        <v>0</v>
      </c>
      <c r="AQ16" s="17">
        <v>0.140349894560238</v>
      </c>
      <c r="AR16" s="17"/>
      <c r="AS16" s="17">
        <v>8.0781989579506996E-2</v>
      </c>
      <c r="AT16" s="17">
        <v>0.15799194423886101</v>
      </c>
      <c r="AU16" s="17">
        <v>0.12946092175132801</v>
      </c>
      <c r="AV16" s="17"/>
      <c r="AW16" s="17">
        <v>0.13247330127352999</v>
      </c>
      <c r="AX16" s="17">
        <v>0.15703448005033599</v>
      </c>
      <c r="AY16" s="17">
        <v>0.12498973033989701</v>
      </c>
      <c r="AZ16" s="17">
        <v>0.14462576140306299</v>
      </c>
      <c r="BA16" s="17">
        <v>6.8254779521037798E-2</v>
      </c>
      <c r="BB16" s="17"/>
      <c r="BC16" s="17">
        <v>9.3226217818371301E-2</v>
      </c>
      <c r="BD16" s="17">
        <v>0.14606851116164901</v>
      </c>
      <c r="BE16" s="17" t="s">
        <v>101</v>
      </c>
      <c r="BF16" s="17">
        <v>0.133820135321288</v>
      </c>
      <c r="BG16" s="17">
        <v>0.19708752232382301</v>
      </c>
      <c r="BH16" s="17">
        <v>0.14865497600707001</v>
      </c>
      <c r="BI16" s="17">
        <v>0.21075631032407599</v>
      </c>
      <c r="BJ16" s="17"/>
      <c r="BK16" s="17">
        <v>0.179366057817996</v>
      </c>
      <c r="BL16" s="17">
        <v>0.16968890120916799</v>
      </c>
      <c r="BM16" s="17">
        <v>0.153453429982432</v>
      </c>
      <c r="BN16" s="17">
        <v>9.2138400415739605E-2</v>
      </c>
      <c r="BO16" s="17">
        <v>0.135388417401166</v>
      </c>
      <c r="BP16" s="17">
        <v>0.113244975925949</v>
      </c>
      <c r="BQ16" s="17">
        <v>0.149059939026459</v>
      </c>
      <c r="BR16" s="17">
        <v>0.15831834259660801</v>
      </c>
      <c r="BS16" s="17"/>
      <c r="BT16" s="17">
        <v>0.12154006765771</v>
      </c>
      <c r="BU16" s="17">
        <v>9.5018897114713202E-2</v>
      </c>
      <c r="BV16" s="17">
        <v>0.16439582881495099</v>
      </c>
      <c r="BW16" s="17"/>
      <c r="BX16" s="17">
        <v>0.144410911121339</v>
      </c>
      <c r="BY16" s="17">
        <v>0.12918525225985</v>
      </c>
      <c r="BZ16" s="17"/>
      <c r="CA16" s="17">
        <v>8.4929909365516407E-2</v>
      </c>
      <c r="CB16" s="17">
        <v>0.114518949442212</v>
      </c>
      <c r="CC16" s="17">
        <v>0.16601907255409601</v>
      </c>
      <c r="CD16" s="17">
        <v>0.101536622114973</v>
      </c>
      <c r="CE16" s="17">
        <v>0.157622829406288</v>
      </c>
    </row>
    <row r="17" spans="2:83" ht="29" x14ac:dyDescent="0.35">
      <c r="B17" s="18" t="s">
        <v>164</v>
      </c>
      <c r="C17" s="17">
        <v>0.112203574021805</v>
      </c>
      <c r="D17" s="17">
        <v>0.11085206458748501</v>
      </c>
      <c r="E17" s="17">
        <v>0.11339399766910201</v>
      </c>
      <c r="F17" s="17"/>
      <c r="G17" s="17">
        <v>0.173636748365152</v>
      </c>
      <c r="H17" s="17">
        <v>0.13247543602258999</v>
      </c>
      <c r="I17" s="17">
        <v>8.7794928221791302E-2</v>
      </c>
      <c r="J17" s="17">
        <v>9.9807899999937597E-2</v>
      </c>
      <c r="K17" s="17">
        <v>9.0385983822829294E-2</v>
      </c>
      <c r="L17" s="17">
        <v>4.2564174564930599E-2</v>
      </c>
      <c r="M17" s="17"/>
      <c r="N17" s="17">
        <v>0.124528425069314</v>
      </c>
      <c r="O17" s="17">
        <v>0.12126616105349999</v>
      </c>
      <c r="P17" s="17">
        <v>0.12157977801277101</v>
      </c>
      <c r="Q17" s="17">
        <v>0.16914041401243299</v>
      </c>
      <c r="R17" s="17">
        <v>9.0590988716284002E-2</v>
      </c>
      <c r="S17" s="17">
        <v>0.122870631030776</v>
      </c>
      <c r="T17" s="17">
        <v>5.9809506863762199E-2</v>
      </c>
      <c r="U17" s="17">
        <v>2.5513163050491301E-2</v>
      </c>
      <c r="V17" s="17">
        <v>0.101765142954076</v>
      </c>
      <c r="W17" s="17">
        <v>0.10682210190781501</v>
      </c>
      <c r="X17" s="17">
        <v>0.156362986925074</v>
      </c>
      <c r="Y17" s="17">
        <v>3.8570146901218703E-2</v>
      </c>
      <c r="Z17" s="17"/>
      <c r="AA17" s="17">
        <v>0.12617184684136401</v>
      </c>
      <c r="AB17" s="17">
        <v>0.101000473525551</v>
      </c>
      <c r="AC17" s="17">
        <v>0.12349215405645</v>
      </c>
      <c r="AD17" s="17">
        <v>9.67234921269884E-2</v>
      </c>
      <c r="AE17" s="17"/>
      <c r="AF17" s="17">
        <v>0.123110153244646</v>
      </c>
      <c r="AG17" s="17">
        <v>9.6908699003871598E-2</v>
      </c>
      <c r="AH17" s="17">
        <v>0.101593866254272</v>
      </c>
      <c r="AI17" s="17">
        <v>0.115230714053479</v>
      </c>
      <c r="AJ17" s="17">
        <v>0.12207154216206501</v>
      </c>
      <c r="AK17" s="17">
        <v>0.154803655792395</v>
      </c>
      <c r="AL17" s="17"/>
      <c r="AM17" s="17">
        <v>0.11384865919956701</v>
      </c>
      <c r="AN17" s="17">
        <v>0.119446419567368</v>
      </c>
      <c r="AO17" s="17">
        <v>6.1185393979079801E-2</v>
      </c>
      <c r="AP17" s="17">
        <v>0</v>
      </c>
      <c r="AQ17" s="17">
        <v>0.12783071174542099</v>
      </c>
      <c r="AR17" s="17"/>
      <c r="AS17" s="17">
        <v>0.112549234564506</v>
      </c>
      <c r="AT17" s="17">
        <v>0.123861934771967</v>
      </c>
      <c r="AU17" s="17">
        <v>9.6278031838775605E-2</v>
      </c>
      <c r="AV17" s="17"/>
      <c r="AW17" s="17">
        <v>8.3943415706243293E-2</v>
      </c>
      <c r="AX17" s="17">
        <v>0.123489320807233</v>
      </c>
      <c r="AY17" s="17">
        <v>0.104567796243647</v>
      </c>
      <c r="AZ17" s="17">
        <v>0.15852219877201101</v>
      </c>
      <c r="BA17" s="17">
        <v>6.8818869912300004E-2</v>
      </c>
      <c r="BB17" s="17"/>
      <c r="BC17" s="17">
        <v>7.6450157144664604E-2</v>
      </c>
      <c r="BD17" s="17">
        <v>0.12059824592738901</v>
      </c>
      <c r="BE17" s="17" t="s">
        <v>101</v>
      </c>
      <c r="BF17" s="17">
        <v>0.13807262119774999</v>
      </c>
      <c r="BG17" s="17">
        <v>0.112563247747633</v>
      </c>
      <c r="BH17" s="17">
        <v>0.14282332797410799</v>
      </c>
      <c r="BI17" s="17">
        <v>8.7227080463052498E-2</v>
      </c>
      <c r="BJ17" s="17"/>
      <c r="BK17" s="17">
        <v>0.12385931735844299</v>
      </c>
      <c r="BL17" s="17">
        <v>0.113882797288081</v>
      </c>
      <c r="BM17" s="17">
        <v>0.112980090339419</v>
      </c>
      <c r="BN17" s="17">
        <v>0.13952008872701099</v>
      </c>
      <c r="BO17" s="17">
        <v>9.2519908292596903E-2</v>
      </c>
      <c r="BP17" s="17">
        <v>0.113813427499092</v>
      </c>
      <c r="BQ17" s="17">
        <v>8.0512699816862598E-2</v>
      </c>
      <c r="BR17" s="17">
        <v>0.10445187542055701</v>
      </c>
      <c r="BS17" s="17"/>
      <c r="BT17" s="17">
        <v>0.12905425901369999</v>
      </c>
      <c r="BU17" s="17">
        <v>7.4373056284664493E-2</v>
      </c>
      <c r="BV17" s="17">
        <v>0.11056214125066401</v>
      </c>
      <c r="BW17" s="17"/>
      <c r="BX17" s="17">
        <v>0.11610035696653501</v>
      </c>
      <c r="BY17" s="17">
        <v>0.109793951208145</v>
      </c>
      <c r="BZ17" s="17"/>
      <c r="CA17" s="17">
        <v>0.165094386669942</v>
      </c>
      <c r="CB17" s="17">
        <v>9.90334318808367E-2</v>
      </c>
      <c r="CC17" s="17">
        <v>0.118914418680065</v>
      </c>
      <c r="CD17" s="17">
        <v>0.12651252666370499</v>
      </c>
      <c r="CE17" s="17">
        <v>9.6801578546088701E-2</v>
      </c>
    </row>
    <row r="18" spans="2:83" ht="43.5" x14ac:dyDescent="0.35">
      <c r="B18" s="18" t="s">
        <v>165</v>
      </c>
      <c r="C18" s="17">
        <v>0.10672290040065199</v>
      </c>
      <c r="D18" s="17">
        <v>0.10979933796202999</v>
      </c>
      <c r="E18" s="17">
        <v>0.10452851914715799</v>
      </c>
      <c r="F18" s="17"/>
      <c r="G18" s="17">
        <v>0.16602241753979799</v>
      </c>
      <c r="H18" s="17">
        <v>0.132995771123122</v>
      </c>
      <c r="I18" s="17">
        <v>0.10072778070232299</v>
      </c>
      <c r="J18" s="17">
        <v>8.5775974292853399E-2</v>
      </c>
      <c r="K18" s="17">
        <v>5.71833829283264E-2</v>
      </c>
      <c r="L18" s="17">
        <v>5.8109756696984198E-2</v>
      </c>
      <c r="M18" s="17"/>
      <c r="N18" s="17">
        <v>0.108598307349715</v>
      </c>
      <c r="O18" s="17">
        <v>9.2150886013965899E-2</v>
      </c>
      <c r="P18" s="17">
        <v>0.16099225419688501</v>
      </c>
      <c r="Q18" s="17">
        <v>8.9099253478714197E-2</v>
      </c>
      <c r="R18" s="17">
        <v>6.7945700921591107E-2</v>
      </c>
      <c r="S18" s="17">
        <v>0.118839533025257</v>
      </c>
      <c r="T18" s="17">
        <v>0.10950043489759601</v>
      </c>
      <c r="U18" s="17">
        <v>0.14530965876354299</v>
      </c>
      <c r="V18" s="17">
        <v>0.141387233872526</v>
      </c>
      <c r="W18" s="17">
        <v>7.4967229689420295E-2</v>
      </c>
      <c r="X18" s="17">
        <v>0.129412664423286</v>
      </c>
      <c r="Y18" s="17">
        <v>2.64434209638893E-2</v>
      </c>
      <c r="Z18" s="17"/>
      <c r="AA18" s="17">
        <v>0.10779928806519801</v>
      </c>
      <c r="AB18" s="17">
        <v>0.10131739691271301</v>
      </c>
      <c r="AC18" s="17">
        <v>9.5955949003405705E-2</v>
      </c>
      <c r="AD18" s="17">
        <v>0.12522254880700001</v>
      </c>
      <c r="AE18" s="17"/>
      <c r="AF18" s="17">
        <v>0.126497654317069</v>
      </c>
      <c r="AG18" s="17">
        <v>9.65969476092184E-2</v>
      </c>
      <c r="AH18" s="17">
        <v>7.9888365987060603E-2</v>
      </c>
      <c r="AI18" s="17">
        <v>0.126208350631311</v>
      </c>
      <c r="AJ18" s="17">
        <v>9.8646423199822697E-2</v>
      </c>
      <c r="AK18" s="17">
        <v>8.0292367494669795E-2</v>
      </c>
      <c r="AL18" s="17"/>
      <c r="AM18" s="17">
        <v>0.111909803895864</v>
      </c>
      <c r="AN18" s="17">
        <v>0.13065944988318001</v>
      </c>
      <c r="AO18" s="17">
        <v>6.1001069080927603E-2</v>
      </c>
      <c r="AP18" s="17">
        <v>9.4916107090142296E-2</v>
      </c>
      <c r="AQ18" s="17">
        <v>8.7151436473223598E-2</v>
      </c>
      <c r="AR18" s="17"/>
      <c r="AS18" s="17">
        <v>0.102724426815131</v>
      </c>
      <c r="AT18" s="17">
        <v>0.13758344247075899</v>
      </c>
      <c r="AU18" s="17">
        <v>6.6744458520349506E-2</v>
      </c>
      <c r="AV18" s="17"/>
      <c r="AW18" s="17">
        <v>8.6476932233698303E-2</v>
      </c>
      <c r="AX18" s="17">
        <v>0.109191049664463</v>
      </c>
      <c r="AY18" s="17">
        <v>0.118831296863874</v>
      </c>
      <c r="AZ18" s="17">
        <v>0.116298920148484</v>
      </c>
      <c r="BA18" s="17">
        <v>6.6882578946437093E-2</v>
      </c>
      <c r="BB18" s="17"/>
      <c r="BC18" s="17">
        <v>0.105330682145134</v>
      </c>
      <c r="BD18" s="17">
        <v>8.7098762355857007E-2</v>
      </c>
      <c r="BE18" s="17" t="s">
        <v>101</v>
      </c>
      <c r="BF18" s="17">
        <v>9.2455049258282199E-2</v>
      </c>
      <c r="BG18" s="17">
        <v>0.16245207600418499</v>
      </c>
      <c r="BH18" s="17">
        <v>0.121796960430156</v>
      </c>
      <c r="BI18" s="17">
        <v>0.172656404060191</v>
      </c>
      <c r="BJ18" s="17"/>
      <c r="BK18" s="17">
        <v>0.15895013356266099</v>
      </c>
      <c r="BL18" s="17">
        <v>0.10847708157403201</v>
      </c>
      <c r="BM18" s="17">
        <v>0.13236146118105799</v>
      </c>
      <c r="BN18" s="17">
        <v>0.11509879743602699</v>
      </c>
      <c r="BO18" s="17">
        <v>9.9906899998056395E-2</v>
      </c>
      <c r="BP18" s="17">
        <v>7.0576754854236104E-2</v>
      </c>
      <c r="BQ18" s="17">
        <v>8.8684204035353695E-2</v>
      </c>
      <c r="BR18" s="17">
        <v>0.109589621197052</v>
      </c>
      <c r="BS18" s="17"/>
      <c r="BT18" s="17">
        <v>9.8308924412747203E-2</v>
      </c>
      <c r="BU18" s="17">
        <v>7.6016951688075193E-2</v>
      </c>
      <c r="BV18" s="17">
        <v>0.122628241874669</v>
      </c>
      <c r="BW18" s="17"/>
      <c r="BX18" s="17">
        <v>0.13790624461985401</v>
      </c>
      <c r="BY18" s="17">
        <v>8.7181393089782996E-2</v>
      </c>
      <c r="BZ18" s="17"/>
      <c r="CA18" s="17">
        <v>0.111628975690334</v>
      </c>
      <c r="CB18" s="17">
        <v>0.106984083521492</v>
      </c>
      <c r="CC18" s="17">
        <v>0.10936529081823899</v>
      </c>
      <c r="CD18" s="17">
        <v>8.4496858002661906E-2</v>
      </c>
      <c r="CE18" s="17">
        <v>0.117986507874192</v>
      </c>
    </row>
    <row r="19" spans="2:83" x14ac:dyDescent="0.35">
      <c r="B19" s="18" t="s">
        <v>113</v>
      </c>
      <c r="C19" s="17">
        <v>6.9098422920370106E-2</v>
      </c>
      <c r="D19" s="17">
        <v>6.8220543014757107E-2</v>
      </c>
      <c r="E19" s="17">
        <v>7.06565970518266E-2</v>
      </c>
      <c r="F19" s="17"/>
      <c r="G19" s="17">
        <v>4.0452490998573003E-2</v>
      </c>
      <c r="H19" s="17">
        <v>8.4927115389201197E-2</v>
      </c>
      <c r="I19" s="17">
        <v>6.2774391311889596E-2</v>
      </c>
      <c r="J19" s="17">
        <v>7.1990015109251695E-2</v>
      </c>
      <c r="K19" s="17">
        <v>7.4692638509729806E-2</v>
      </c>
      <c r="L19" s="17">
        <v>8.7401967117358106E-2</v>
      </c>
      <c r="M19" s="17"/>
      <c r="N19" s="17">
        <v>5.3179153199227003E-2</v>
      </c>
      <c r="O19" s="17">
        <v>7.4244831649166093E-2</v>
      </c>
      <c r="P19" s="17">
        <v>7.5368252867945004E-2</v>
      </c>
      <c r="Q19" s="17">
        <v>0.113274517667681</v>
      </c>
      <c r="R19" s="17">
        <v>8.4667127303904494E-2</v>
      </c>
      <c r="S19" s="17">
        <v>7.5734930055741195E-2</v>
      </c>
      <c r="T19" s="17">
        <v>6.77863333094611E-2</v>
      </c>
      <c r="U19" s="17">
        <v>6.8597778897315595E-2</v>
      </c>
      <c r="V19" s="17">
        <v>5.3280375773381898E-2</v>
      </c>
      <c r="W19" s="17">
        <v>3.4498266412523002E-2</v>
      </c>
      <c r="X19" s="17">
        <v>5.8437774877545097E-2</v>
      </c>
      <c r="Y19" s="17">
        <v>9.3740234846490605E-2</v>
      </c>
      <c r="Z19" s="17"/>
      <c r="AA19" s="17">
        <v>6.7591813757507099E-2</v>
      </c>
      <c r="AB19" s="17">
        <v>6.9451221200776195E-2</v>
      </c>
      <c r="AC19" s="17">
        <v>5.4361826422519903E-2</v>
      </c>
      <c r="AD19" s="17">
        <v>8.74831066985646E-2</v>
      </c>
      <c r="AE19" s="17"/>
      <c r="AF19" s="17">
        <v>5.3596414568369603E-2</v>
      </c>
      <c r="AG19" s="17">
        <v>9.2619808017226204E-2</v>
      </c>
      <c r="AH19" s="17">
        <v>6.4852124863871194E-2</v>
      </c>
      <c r="AI19" s="17">
        <v>2.8327016880615698E-2</v>
      </c>
      <c r="AJ19" s="17">
        <v>8.1650193752703701E-2</v>
      </c>
      <c r="AK19" s="17">
        <v>0.17229839672165101</v>
      </c>
      <c r="AL19" s="17"/>
      <c r="AM19" s="17">
        <v>5.0345555937150697E-2</v>
      </c>
      <c r="AN19" s="17">
        <v>5.7712863960646399E-2</v>
      </c>
      <c r="AO19" s="17">
        <v>8.2613212872441305E-2</v>
      </c>
      <c r="AP19" s="17">
        <v>0.101090350942119</v>
      </c>
      <c r="AQ19" s="17">
        <v>9.6637170055975705E-2</v>
      </c>
      <c r="AR19" s="17"/>
      <c r="AS19" s="17">
        <v>5.2796206170783101E-2</v>
      </c>
      <c r="AT19" s="17">
        <v>6.4532849985384597E-2</v>
      </c>
      <c r="AU19" s="17">
        <v>7.6944932294381499E-2</v>
      </c>
      <c r="AV19" s="17"/>
      <c r="AW19" s="17">
        <v>8.4686061538474994E-2</v>
      </c>
      <c r="AX19" s="17">
        <v>6.2756069874331494E-2</v>
      </c>
      <c r="AY19" s="17">
        <v>5.5960974757730701E-2</v>
      </c>
      <c r="AZ19" s="17">
        <v>6.25990396004453E-2</v>
      </c>
      <c r="BA19" s="17">
        <v>0.167707891862175</v>
      </c>
      <c r="BB19" s="17"/>
      <c r="BC19" s="17">
        <v>8.2944878244117004E-2</v>
      </c>
      <c r="BD19" s="17">
        <v>6.1704523212485402E-2</v>
      </c>
      <c r="BE19" s="17" t="s">
        <v>101</v>
      </c>
      <c r="BF19" s="17">
        <v>8.3363694482408102E-2</v>
      </c>
      <c r="BG19" s="17">
        <v>7.5933242701582901E-2</v>
      </c>
      <c r="BH19" s="17">
        <v>4.7651744473298799E-2</v>
      </c>
      <c r="BI19" s="17">
        <v>7.5078371795031004E-2</v>
      </c>
      <c r="BJ19" s="17"/>
      <c r="BK19" s="17">
        <v>8.1326288551527001E-2</v>
      </c>
      <c r="BL19" s="17">
        <v>7.5350907870566794E-2</v>
      </c>
      <c r="BM19" s="17">
        <v>9.2984845651267994E-2</v>
      </c>
      <c r="BN19" s="17">
        <v>5.2700249631371598E-2</v>
      </c>
      <c r="BO19" s="17">
        <v>2.9680270900653401E-2</v>
      </c>
      <c r="BP19" s="17">
        <v>5.2621209968178297E-2</v>
      </c>
      <c r="BQ19" s="17">
        <v>1.07786643717261E-2</v>
      </c>
      <c r="BR19" s="17">
        <v>0.136049069725904</v>
      </c>
      <c r="BS19" s="17"/>
      <c r="BT19" s="17">
        <v>6.8919609662203105E-2</v>
      </c>
      <c r="BU19" s="17">
        <v>8.0544009191184707E-2</v>
      </c>
      <c r="BV19" s="17">
        <v>6.59011837569769E-2</v>
      </c>
      <c r="BW19" s="17"/>
      <c r="BX19" s="17">
        <v>4.2715974594943397E-2</v>
      </c>
      <c r="BY19" s="17">
        <v>8.3498295118621599E-2</v>
      </c>
      <c r="BZ19" s="17"/>
      <c r="CA19" s="17">
        <v>1.6915501998554801E-2</v>
      </c>
      <c r="CB19" s="17">
        <v>5.9531044254536897E-2</v>
      </c>
      <c r="CC19" s="17">
        <v>7.4800397931861801E-2</v>
      </c>
      <c r="CD19" s="17">
        <v>5.6213947258882603E-2</v>
      </c>
      <c r="CE19" s="17">
        <v>8.5061130352280995E-2</v>
      </c>
    </row>
    <row r="20" spans="2:83" ht="43.5" x14ac:dyDescent="0.35">
      <c r="B20" s="18" t="s">
        <v>166</v>
      </c>
      <c r="C20" s="17">
        <v>5.53317982632116E-2</v>
      </c>
      <c r="D20" s="17">
        <v>6.1538393092106701E-2</v>
      </c>
      <c r="E20" s="17">
        <v>4.9407033490407599E-2</v>
      </c>
      <c r="F20" s="17"/>
      <c r="G20" s="17">
        <v>6.6919562291415297E-2</v>
      </c>
      <c r="H20" s="17">
        <v>7.8175265899193797E-2</v>
      </c>
      <c r="I20" s="17">
        <v>5.5245831001112598E-2</v>
      </c>
      <c r="J20" s="17">
        <v>5.0117710979783202E-2</v>
      </c>
      <c r="K20" s="17">
        <v>3.2043556860408003E-2</v>
      </c>
      <c r="L20" s="17">
        <v>0</v>
      </c>
      <c r="M20" s="17"/>
      <c r="N20" s="17">
        <v>7.0057386518100201E-2</v>
      </c>
      <c r="O20" s="17">
        <v>3.0763530771827901E-2</v>
      </c>
      <c r="P20" s="17">
        <v>0</v>
      </c>
      <c r="Q20" s="17">
        <v>2.91599979504975E-2</v>
      </c>
      <c r="R20" s="17">
        <v>0.15058723416439199</v>
      </c>
      <c r="S20" s="17">
        <v>8.5052934934322505E-2</v>
      </c>
      <c r="T20" s="17">
        <v>4.2866300749140301E-2</v>
      </c>
      <c r="U20" s="17">
        <v>1.9895612922481699E-2</v>
      </c>
      <c r="V20" s="17">
        <v>6.1033826217751601E-2</v>
      </c>
      <c r="W20" s="17">
        <v>1.8853446864934498E-2</v>
      </c>
      <c r="X20" s="17">
        <v>0.131788695805762</v>
      </c>
      <c r="Y20" s="17">
        <v>0</v>
      </c>
      <c r="Z20" s="17"/>
      <c r="AA20" s="17">
        <v>4.8731781739953101E-2</v>
      </c>
      <c r="AB20" s="17">
        <v>3.5435205144058901E-2</v>
      </c>
      <c r="AC20" s="17">
        <v>6.9623231294559204E-2</v>
      </c>
      <c r="AD20" s="17">
        <v>7.5223689175463695E-2</v>
      </c>
      <c r="AE20" s="17"/>
      <c r="AF20" s="17">
        <v>7.4769852601562506E-2</v>
      </c>
      <c r="AG20" s="17">
        <v>2.7509453697010001E-2</v>
      </c>
      <c r="AH20" s="17">
        <v>5.49686058132796E-2</v>
      </c>
      <c r="AI20" s="17">
        <v>5.7420977787080003E-2</v>
      </c>
      <c r="AJ20" s="17">
        <v>6.9123530075295495E-2</v>
      </c>
      <c r="AK20" s="17">
        <v>8.6729699563139806E-2</v>
      </c>
      <c r="AL20" s="17"/>
      <c r="AM20" s="17">
        <v>3.6564411319870302E-2</v>
      </c>
      <c r="AN20" s="17">
        <v>8.9584392866949497E-2</v>
      </c>
      <c r="AO20" s="17">
        <v>6.6501892546607794E-2</v>
      </c>
      <c r="AP20" s="17">
        <v>0</v>
      </c>
      <c r="AQ20" s="17">
        <v>5.9814269229544498E-2</v>
      </c>
      <c r="AR20" s="17"/>
      <c r="AS20" s="17">
        <v>4.71423988203317E-2</v>
      </c>
      <c r="AT20" s="17">
        <v>7.1617770100160197E-2</v>
      </c>
      <c r="AU20" s="17">
        <v>0.10107653275807101</v>
      </c>
      <c r="AV20" s="17"/>
      <c r="AW20" s="17">
        <v>6.2771497348942398E-2</v>
      </c>
      <c r="AX20" s="17">
        <v>6.4651754034827397E-2</v>
      </c>
      <c r="AY20" s="17">
        <v>2.98614397641951E-2</v>
      </c>
      <c r="AZ20" s="17">
        <v>7.4298064513166701E-2</v>
      </c>
      <c r="BA20" s="17">
        <v>3.3283178298700103E-2</v>
      </c>
      <c r="BB20" s="17"/>
      <c r="BC20" s="17">
        <v>7.7796618704174703E-2</v>
      </c>
      <c r="BD20" s="17">
        <v>3.6359358265534297E-2</v>
      </c>
      <c r="BE20" s="17" t="s">
        <v>101</v>
      </c>
      <c r="BF20" s="17">
        <v>7.6389573123528204E-2</v>
      </c>
      <c r="BG20" s="17">
        <v>5.21765869671625E-2</v>
      </c>
      <c r="BH20" s="17">
        <v>3.2675067725838898E-2</v>
      </c>
      <c r="BI20" s="17">
        <v>0.12542781420600099</v>
      </c>
      <c r="BJ20" s="17"/>
      <c r="BK20" s="17">
        <v>4.6384218897996203E-2</v>
      </c>
      <c r="BL20" s="17">
        <v>7.8772683602448601E-2</v>
      </c>
      <c r="BM20" s="17">
        <v>6.9751047162170995E-2</v>
      </c>
      <c r="BN20" s="17">
        <v>4.2706199303282198E-2</v>
      </c>
      <c r="BO20" s="17">
        <v>2.67667857006882E-2</v>
      </c>
      <c r="BP20" s="17">
        <v>4.1586837935682901E-2</v>
      </c>
      <c r="BQ20" s="17">
        <v>4.9677309016373801E-2</v>
      </c>
      <c r="BR20" s="17">
        <v>0.103341328165444</v>
      </c>
      <c r="BS20" s="17"/>
      <c r="BT20" s="17">
        <v>6.3397951715059797E-2</v>
      </c>
      <c r="BU20" s="17">
        <v>5.8509187468519103E-2</v>
      </c>
      <c r="BV20" s="17">
        <v>4.7476836338953901E-2</v>
      </c>
      <c r="BW20" s="17"/>
      <c r="BX20" s="17">
        <v>0.10558367115631</v>
      </c>
      <c r="BY20" s="17">
        <v>2.61268361294054E-2</v>
      </c>
      <c r="BZ20" s="17"/>
      <c r="CA20" s="17">
        <v>8.5180367400978396E-2</v>
      </c>
      <c r="CB20" s="17">
        <v>5.7708814812663697E-2</v>
      </c>
      <c r="CC20" s="17">
        <v>3.3118666737606398E-2</v>
      </c>
      <c r="CD20" s="17">
        <v>7.0852206798302397E-2</v>
      </c>
      <c r="CE20" s="17">
        <v>7.0836652459681404E-2</v>
      </c>
    </row>
    <row r="21" spans="2:83" x14ac:dyDescent="0.35">
      <c r="B21" s="18" t="s">
        <v>122</v>
      </c>
      <c r="C21" s="19">
        <v>4.4707060881467003E-2</v>
      </c>
      <c r="D21" s="19">
        <v>3.7587899964163E-2</v>
      </c>
      <c r="E21" s="19">
        <v>5.2515665359826602E-2</v>
      </c>
      <c r="F21" s="19"/>
      <c r="G21" s="19">
        <v>1.1439724631084501E-2</v>
      </c>
      <c r="H21" s="19">
        <v>1.55737167834504E-2</v>
      </c>
      <c r="I21" s="19">
        <v>2.6745617594954401E-2</v>
      </c>
      <c r="J21" s="19">
        <v>2.78854469498763E-2</v>
      </c>
      <c r="K21" s="19">
        <v>0.146249202426257</v>
      </c>
      <c r="L21" s="19">
        <v>0.159991786223112</v>
      </c>
      <c r="M21" s="19"/>
      <c r="N21" s="19">
        <v>9.9430279355859404E-3</v>
      </c>
      <c r="O21" s="19">
        <v>2.9365080864019299E-2</v>
      </c>
      <c r="P21" s="19">
        <v>7.1828350498154794E-2</v>
      </c>
      <c r="Q21" s="19">
        <v>5.8919021203150498E-2</v>
      </c>
      <c r="R21" s="19">
        <v>5.0560533274074698E-2</v>
      </c>
      <c r="S21" s="19">
        <v>2.9840474432164199E-2</v>
      </c>
      <c r="T21" s="19">
        <v>0.105198032753133</v>
      </c>
      <c r="U21" s="19">
        <v>0</v>
      </c>
      <c r="V21" s="19">
        <v>4.1402939804050701E-2</v>
      </c>
      <c r="W21" s="19">
        <v>6.6945257961547294E-2</v>
      </c>
      <c r="X21" s="19">
        <v>3.5808060220375103E-2</v>
      </c>
      <c r="Y21" s="19">
        <v>0.11576364637320299</v>
      </c>
      <c r="Z21" s="19"/>
      <c r="AA21" s="19">
        <v>5.1390117275536003E-2</v>
      </c>
      <c r="AB21" s="19">
        <v>5.5281413409312398E-2</v>
      </c>
      <c r="AC21" s="19">
        <v>2.3946839884687401E-2</v>
      </c>
      <c r="AD21" s="19">
        <v>4.5128631568989899E-2</v>
      </c>
      <c r="AE21" s="19"/>
      <c r="AF21" s="19">
        <v>2.0186809110605199E-2</v>
      </c>
      <c r="AG21" s="19">
        <v>4.0538623851435501E-2</v>
      </c>
      <c r="AH21" s="19">
        <v>4.0278817790972601E-2</v>
      </c>
      <c r="AI21" s="19">
        <v>4.9847124242018898E-2</v>
      </c>
      <c r="AJ21" s="19">
        <v>9.2265492694851195E-2</v>
      </c>
      <c r="AK21" s="19">
        <v>0.10893487867832601</v>
      </c>
      <c r="AL21" s="19"/>
      <c r="AM21" s="19">
        <v>4.4102928978726301E-2</v>
      </c>
      <c r="AN21" s="19">
        <v>2.24285897669706E-2</v>
      </c>
      <c r="AO21" s="19">
        <v>4.6504611905302098E-2</v>
      </c>
      <c r="AP21" s="19">
        <v>0</v>
      </c>
      <c r="AQ21" s="19">
        <v>7.4584873694414605E-2</v>
      </c>
      <c r="AR21" s="19"/>
      <c r="AS21" s="19">
        <v>3.6357370185465802E-2</v>
      </c>
      <c r="AT21" s="19">
        <v>2.7025507047939299E-2</v>
      </c>
      <c r="AU21" s="19">
        <v>1.0806858007478199E-2</v>
      </c>
      <c r="AV21" s="19"/>
      <c r="AW21" s="19">
        <v>4.9913544612298799E-2</v>
      </c>
      <c r="AX21" s="19">
        <v>4.5499052792204502E-2</v>
      </c>
      <c r="AY21" s="19">
        <v>4.17230555580499E-2</v>
      </c>
      <c r="AZ21" s="19">
        <v>3.8409714172334901E-2</v>
      </c>
      <c r="BA21" s="19">
        <v>4.3754958553543499E-2</v>
      </c>
      <c r="BB21" s="19"/>
      <c r="BC21" s="19">
        <v>7.1683337123516003E-2</v>
      </c>
      <c r="BD21" s="19">
        <v>2.9375302026191898E-2</v>
      </c>
      <c r="BE21" s="19" t="s">
        <v>101</v>
      </c>
      <c r="BF21" s="19">
        <v>3.8113526596191001E-2</v>
      </c>
      <c r="BG21" s="19">
        <v>1.11784085006967E-2</v>
      </c>
      <c r="BH21" s="19">
        <v>4.5400247039044397E-2</v>
      </c>
      <c r="BI21" s="19">
        <v>4.6561165304638698E-2</v>
      </c>
      <c r="BJ21" s="19"/>
      <c r="BK21" s="19">
        <v>9.3887786703412301E-2</v>
      </c>
      <c r="BL21" s="19">
        <v>3.9575053523613499E-2</v>
      </c>
      <c r="BM21" s="19">
        <v>2.1743526845941899E-2</v>
      </c>
      <c r="BN21" s="19">
        <v>6.0344665667349799E-2</v>
      </c>
      <c r="BO21" s="19">
        <v>3.61823009607012E-2</v>
      </c>
      <c r="BP21" s="19">
        <v>2.2469773755159701E-2</v>
      </c>
      <c r="BQ21" s="19">
        <v>2.8759354872068502E-2</v>
      </c>
      <c r="BR21" s="19">
        <v>8.6135278775651802E-2</v>
      </c>
      <c r="BS21" s="19"/>
      <c r="BT21" s="19">
        <v>1.9162952085138199E-2</v>
      </c>
      <c r="BU21" s="19">
        <v>0.13524549579862499</v>
      </c>
      <c r="BV21" s="19">
        <v>3.7557580154784297E-2</v>
      </c>
      <c r="BW21" s="19"/>
      <c r="BX21" s="19">
        <v>1.44693530382009E-2</v>
      </c>
      <c r="BY21" s="19">
        <v>6.2261679215863203E-2</v>
      </c>
      <c r="BZ21" s="19"/>
      <c r="CA21" s="19">
        <v>6.08176007359085E-2</v>
      </c>
      <c r="CB21" s="19">
        <v>5.1450700484630497E-2</v>
      </c>
      <c r="CC21" s="19">
        <v>5.3353527180593399E-2</v>
      </c>
      <c r="CD21" s="19">
        <v>1.18357623820352E-2</v>
      </c>
      <c r="CE21" s="19">
        <v>4.3549273527603197E-2</v>
      </c>
    </row>
    <row r="22" spans="2:83" x14ac:dyDescent="0.35">
      <c r="B22" s="32" t="s">
        <v>353</v>
      </c>
    </row>
    <row r="23" spans="2:83" x14ac:dyDescent="0.35">
      <c r="B23" t="s">
        <v>104</v>
      </c>
    </row>
    <row r="24" spans="2:83" x14ac:dyDescent="0.35">
      <c r="B24" t="s">
        <v>105</v>
      </c>
    </row>
    <row r="26" spans="2:83" x14ac:dyDescent="0.35">
      <c r="B26"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180</v>
      </c>
      <c r="E2" s="26"/>
      <c r="F2" s="26"/>
      <c r="G2" s="26"/>
      <c r="H2" s="26"/>
    </row>
    <row r="6" spans="2:8" ht="50" customHeight="1" x14ac:dyDescent="0.35">
      <c r="B6" s="23" t="s">
        <v>15</v>
      </c>
      <c r="C6" s="23" t="s">
        <v>168</v>
      </c>
      <c r="D6" s="23" t="s">
        <v>169</v>
      </c>
      <c r="E6" s="23" t="s">
        <v>170</v>
      </c>
      <c r="F6" s="23" t="s">
        <v>171</v>
      </c>
      <c r="G6" s="23" t="s">
        <v>172</v>
      </c>
    </row>
    <row r="7" spans="2:8" x14ac:dyDescent="0.35">
      <c r="B7" s="18" t="s">
        <v>173</v>
      </c>
      <c r="C7" s="17">
        <v>0.34496087887478799</v>
      </c>
      <c r="D7" s="17">
        <v>0.37187413165320898</v>
      </c>
      <c r="E7" s="17">
        <v>0.26448681450119199</v>
      </c>
      <c r="F7" s="17">
        <v>0.18541121060183699</v>
      </c>
      <c r="G7" s="17">
        <v>0.22170893251641899</v>
      </c>
    </row>
    <row r="8" spans="2:8" x14ac:dyDescent="0.35">
      <c r="B8" s="18" t="s">
        <v>174</v>
      </c>
      <c r="C8" s="17">
        <v>0.44669536312774999</v>
      </c>
      <c r="D8" s="17">
        <v>0.43429870839361301</v>
      </c>
      <c r="E8" s="17">
        <v>0.46167675156668098</v>
      </c>
      <c r="F8" s="17">
        <v>0.33231949208489803</v>
      </c>
      <c r="G8" s="17">
        <v>0.36699955659384498</v>
      </c>
    </row>
    <row r="9" spans="2:8" x14ac:dyDescent="0.35">
      <c r="B9" s="18" t="s">
        <v>175</v>
      </c>
      <c r="C9" s="17">
        <v>0.15045116858212301</v>
      </c>
      <c r="D9" s="17">
        <v>0.13919157137907301</v>
      </c>
      <c r="E9" s="17">
        <v>0.20184073501814501</v>
      </c>
      <c r="F9" s="17">
        <v>0.27733913422020701</v>
      </c>
      <c r="G9" s="17">
        <v>0.25973838596253801</v>
      </c>
    </row>
    <row r="10" spans="2:8" x14ac:dyDescent="0.35">
      <c r="B10" s="18" t="s">
        <v>176</v>
      </c>
      <c r="C10" s="17">
        <v>1.45193960661806E-2</v>
      </c>
      <c r="D10" s="17">
        <v>1.9682473195065199E-2</v>
      </c>
      <c r="E10" s="17">
        <v>3.9073539393162597E-2</v>
      </c>
      <c r="F10" s="17">
        <v>8.9313783856343407E-2</v>
      </c>
      <c r="G10" s="17">
        <v>8.8538432212944204E-2</v>
      </c>
    </row>
    <row r="11" spans="2:8" x14ac:dyDescent="0.35">
      <c r="B11" s="18" t="s">
        <v>177</v>
      </c>
      <c r="C11" s="17">
        <v>8.7674364640105296E-3</v>
      </c>
      <c r="D11" s="17">
        <v>6.0323896933813497E-3</v>
      </c>
      <c r="E11" s="17">
        <v>9.7935265320700706E-3</v>
      </c>
      <c r="F11" s="17">
        <v>1.8758742666812201E-2</v>
      </c>
      <c r="G11" s="17">
        <v>2.8136224133375302E-2</v>
      </c>
    </row>
    <row r="12" spans="2:8" x14ac:dyDescent="0.35">
      <c r="B12" s="18" t="s">
        <v>113</v>
      </c>
      <c r="C12" s="17">
        <v>3.4605756885147797E-2</v>
      </c>
      <c r="D12" s="17">
        <v>2.8920725685659301E-2</v>
      </c>
      <c r="E12" s="17">
        <v>2.3128632988748801E-2</v>
      </c>
      <c r="F12" s="17">
        <v>9.68576365699019E-2</v>
      </c>
      <c r="G12" s="17">
        <v>3.4878468580879E-2</v>
      </c>
    </row>
    <row r="13" spans="2:8" x14ac:dyDescent="0.35">
      <c r="B13" s="22" t="s">
        <v>178</v>
      </c>
      <c r="C13" s="20">
        <v>0.79165624200253804</v>
      </c>
      <c r="D13" s="20">
        <v>0.80617284004682199</v>
      </c>
      <c r="E13" s="20">
        <v>0.72616356606787402</v>
      </c>
      <c r="F13" s="20">
        <v>0.51773070268673504</v>
      </c>
      <c r="G13" s="20">
        <v>0.58870848911026297</v>
      </c>
    </row>
    <row r="14" spans="2:8" x14ac:dyDescent="0.35">
      <c r="B14" s="22" t="s">
        <v>179</v>
      </c>
      <c r="C14" s="20">
        <v>2.32868325301911E-2</v>
      </c>
      <c r="D14" s="20">
        <v>2.5714862888446498E-2</v>
      </c>
      <c r="E14" s="20">
        <v>4.8867065925232697E-2</v>
      </c>
      <c r="F14" s="20">
        <v>0.10807252652315601</v>
      </c>
      <c r="G14" s="20">
        <v>0.116674656346319</v>
      </c>
    </row>
    <row r="15" spans="2:8" x14ac:dyDescent="0.35">
      <c r="B15" s="22" t="s">
        <v>140</v>
      </c>
      <c r="C15" s="21">
        <v>0.768369409472347</v>
      </c>
      <c r="D15" s="21">
        <v>0.78045797715837495</v>
      </c>
      <c r="E15" s="21">
        <v>0.67729650014264098</v>
      </c>
      <c r="F15" s="21">
        <v>0.40965817616358002</v>
      </c>
      <c r="G15" s="21">
        <v>0.47203383276394401</v>
      </c>
    </row>
    <row r="16" spans="2:8" x14ac:dyDescent="0.35">
      <c r="B16" s="16"/>
      <c r="C16" s="16"/>
      <c r="D16" s="16"/>
      <c r="E16" s="16"/>
      <c r="F16" s="16"/>
      <c r="G16" s="16"/>
    </row>
    <row r="17" spans="2:2" x14ac:dyDescent="0.35">
      <c r="B17" t="s">
        <v>104</v>
      </c>
    </row>
    <row r="18" spans="2:2" x14ac:dyDescent="0.35">
      <c r="B18" t="s">
        <v>105</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0.34496087887478799</v>
      </c>
      <c r="D9" s="17">
        <v>0.34344774836290398</v>
      </c>
      <c r="E9" s="17">
        <v>0.34866486313430001</v>
      </c>
      <c r="F9" s="17"/>
      <c r="G9" s="17">
        <v>0.34904394240229802</v>
      </c>
      <c r="H9" s="17">
        <v>0.37518277410353001</v>
      </c>
      <c r="I9" s="17">
        <v>0.337645697406802</v>
      </c>
      <c r="J9" s="17">
        <v>0.292494526600383</v>
      </c>
      <c r="K9" s="17">
        <v>0.33111699156897001</v>
      </c>
      <c r="L9" s="17">
        <v>0.37516569838963298</v>
      </c>
      <c r="M9" s="17"/>
      <c r="N9" s="17">
        <v>0.41801641938974599</v>
      </c>
      <c r="O9" s="17">
        <v>0.27549362824447898</v>
      </c>
      <c r="P9" s="17">
        <v>0.39963760562568401</v>
      </c>
      <c r="Q9" s="17">
        <v>0.287044111601364</v>
      </c>
      <c r="R9" s="17">
        <v>0.32598477404779003</v>
      </c>
      <c r="S9" s="17">
        <v>0.25706387970748501</v>
      </c>
      <c r="T9" s="17">
        <v>0.39478467949927698</v>
      </c>
      <c r="U9" s="17">
        <v>0.35983858951000602</v>
      </c>
      <c r="V9" s="17">
        <v>0.35084719014409199</v>
      </c>
      <c r="W9" s="17">
        <v>0.35275193580109598</v>
      </c>
      <c r="X9" s="17">
        <v>0.43278672762721598</v>
      </c>
      <c r="Y9" s="17">
        <v>0.29615275078841702</v>
      </c>
      <c r="Z9" s="17"/>
      <c r="AA9" s="17">
        <v>0.359610667950721</v>
      </c>
      <c r="AB9" s="17">
        <v>0.33982354870344</v>
      </c>
      <c r="AC9" s="17">
        <v>0.35780396223641903</v>
      </c>
      <c r="AD9" s="17">
        <v>0.323744068431984</v>
      </c>
      <c r="AE9" s="17"/>
      <c r="AF9" s="17">
        <v>0.39890279670414303</v>
      </c>
      <c r="AG9" s="17">
        <v>0.37361804726457098</v>
      </c>
      <c r="AH9" s="17">
        <v>0.32462675819325498</v>
      </c>
      <c r="AI9" s="17">
        <v>0.26246068543015499</v>
      </c>
      <c r="AJ9" s="17">
        <v>0.32900449955734101</v>
      </c>
      <c r="AK9" s="17">
        <v>0.33485855425320599</v>
      </c>
      <c r="AL9" s="17"/>
      <c r="AM9" s="17">
        <v>0.31399236612980802</v>
      </c>
      <c r="AN9" s="17">
        <v>0.38992921184707402</v>
      </c>
      <c r="AO9" s="17">
        <v>0.36496760850844101</v>
      </c>
      <c r="AP9" s="17">
        <v>0.46995984488023301</v>
      </c>
      <c r="AQ9" s="17">
        <v>0.26983282168274098</v>
      </c>
      <c r="AR9" s="17"/>
      <c r="AS9" s="17">
        <v>0.32260358294130198</v>
      </c>
      <c r="AT9" s="17">
        <v>0.403223226489205</v>
      </c>
      <c r="AU9" s="17">
        <v>0.31132832691875201</v>
      </c>
      <c r="AV9" s="17"/>
      <c r="AW9" s="17">
        <v>0.314731380615484</v>
      </c>
      <c r="AX9" s="17">
        <v>0.33243439508044298</v>
      </c>
      <c r="AY9" s="17">
        <v>0.381729200994394</v>
      </c>
      <c r="AZ9" s="17">
        <v>0.36459353885083701</v>
      </c>
      <c r="BA9" s="17">
        <v>0.41102512531589802</v>
      </c>
      <c r="BB9" s="17"/>
      <c r="BC9" s="17">
        <v>0.35459118846385501</v>
      </c>
      <c r="BD9" s="17">
        <v>0.31633156458615902</v>
      </c>
      <c r="BE9" s="17" t="s">
        <v>101</v>
      </c>
      <c r="BF9" s="17">
        <v>0.41928904192599498</v>
      </c>
      <c r="BG9" s="17">
        <v>0.27016807462131698</v>
      </c>
      <c r="BH9" s="17">
        <v>0.35570171194413902</v>
      </c>
      <c r="BI9" s="17">
        <v>0.443742629491503</v>
      </c>
      <c r="BJ9" s="17"/>
      <c r="BK9" s="17">
        <v>0.38376681644495297</v>
      </c>
      <c r="BL9" s="17">
        <v>0.37525775809793499</v>
      </c>
      <c r="BM9" s="17">
        <v>0.32331131164917498</v>
      </c>
      <c r="BN9" s="17">
        <v>0.32123875884611602</v>
      </c>
      <c r="BO9" s="17">
        <v>0.36779901002278798</v>
      </c>
      <c r="BP9" s="17">
        <v>0.34763804436259799</v>
      </c>
      <c r="BQ9" s="17">
        <v>0.34329987804421103</v>
      </c>
      <c r="BR9" s="17">
        <v>0.36008788254813601</v>
      </c>
      <c r="BS9" s="17"/>
      <c r="BT9" s="17">
        <v>0.38272599815031499</v>
      </c>
      <c r="BU9" s="17">
        <v>0.33550128701119097</v>
      </c>
      <c r="BV9" s="17">
        <v>0.324727132904161</v>
      </c>
      <c r="BW9" s="17"/>
      <c r="BX9" s="17">
        <v>0.36934467426036699</v>
      </c>
      <c r="BY9" s="17">
        <v>0.30847615661226102</v>
      </c>
      <c r="BZ9" s="17"/>
      <c r="CA9" s="17">
        <v>0.47592627313450198</v>
      </c>
      <c r="CB9" s="17">
        <v>0.30783781890011802</v>
      </c>
      <c r="CC9" s="17">
        <v>0.31761568385862099</v>
      </c>
      <c r="CD9" s="17">
        <v>0.34801106484562599</v>
      </c>
      <c r="CE9" s="17">
        <v>0.26770734235170701</v>
      </c>
    </row>
    <row r="10" spans="2:83" x14ac:dyDescent="0.35">
      <c r="B10" s="18" t="s">
        <v>174</v>
      </c>
      <c r="C10" s="17">
        <v>0.44669536312774999</v>
      </c>
      <c r="D10" s="17">
        <v>0.42626044200917101</v>
      </c>
      <c r="E10" s="17">
        <v>0.46475409077385699</v>
      </c>
      <c r="F10" s="17"/>
      <c r="G10" s="17">
        <v>0.43115942149840503</v>
      </c>
      <c r="H10" s="17">
        <v>0.41234064304729501</v>
      </c>
      <c r="I10" s="17">
        <v>0.42873748487883301</v>
      </c>
      <c r="J10" s="17">
        <v>0.46480210094101598</v>
      </c>
      <c r="K10" s="17">
        <v>0.446446578780126</v>
      </c>
      <c r="L10" s="17">
        <v>0.48520735309775098</v>
      </c>
      <c r="M10" s="17"/>
      <c r="N10" s="17">
        <v>0.37371102636180198</v>
      </c>
      <c r="O10" s="17">
        <v>0.51723096853439499</v>
      </c>
      <c r="P10" s="17">
        <v>0.43400921776413698</v>
      </c>
      <c r="Q10" s="17">
        <v>0.50189492119685897</v>
      </c>
      <c r="R10" s="17">
        <v>0.45996789235073399</v>
      </c>
      <c r="S10" s="17">
        <v>0.47433545530389098</v>
      </c>
      <c r="T10" s="17">
        <v>0.39117125197462999</v>
      </c>
      <c r="U10" s="17">
        <v>0.49047548738743801</v>
      </c>
      <c r="V10" s="17">
        <v>0.43945645310315401</v>
      </c>
      <c r="W10" s="17">
        <v>0.43829784496840102</v>
      </c>
      <c r="X10" s="17">
        <v>0.39114232586681003</v>
      </c>
      <c r="Y10" s="17">
        <v>0.470773999966347</v>
      </c>
      <c r="Z10" s="17"/>
      <c r="AA10" s="17">
        <v>0.47615797290690298</v>
      </c>
      <c r="AB10" s="17">
        <v>0.49135790675886298</v>
      </c>
      <c r="AC10" s="17">
        <v>0.41458651149041797</v>
      </c>
      <c r="AD10" s="17">
        <v>0.40027367308884498</v>
      </c>
      <c r="AE10" s="17"/>
      <c r="AF10" s="17">
        <v>0.39518337881369098</v>
      </c>
      <c r="AG10" s="17">
        <v>0.42568333496898803</v>
      </c>
      <c r="AH10" s="17">
        <v>0.43545012355971102</v>
      </c>
      <c r="AI10" s="17">
        <v>0.54573385809417596</v>
      </c>
      <c r="AJ10" s="17">
        <v>0.46656297763033799</v>
      </c>
      <c r="AK10" s="17">
        <v>0.400817438486127</v>
      </c>
      <c r="AL10" s="17"/>
      <c r="AM10" s="17">
        <v>0.47999975117157601</v>
      </c>
      <c r="AN10" s="17">
        <v>0.42347478092312901</v>
      </c>
      <c r="AO10" s="17">
        <v>0.39362500645073401</v>
      </c>
      <c r="AP10" s="17">
        <v>0.38316842792620498</v>
      </c>
      <c r="AQ10" s="17">
        <v>0.46619152105461897</v>
      </c>
      <c r="AR10" s="17"/>
      <c r="AS10" s="17">
        <v>0.47099930369368698</v>
      </c>
      <c r="AT10" s="17">
        <v>0.42283118147078502</v>
      </c>
      <c r="AU10" s="17">
        <v>0.48875746159793998</v>
      </c>
      <c r="AV10" s="17"/>
      <c r="AW10" s="17">
        <v>0.42226073892501398</v>
      </c>
      <c r="AX10" s="17">
        <v>0.447469088646272</v>
      </c>
      <c r="AY10" s="17">
        <v>0.46332841011953602</v>
      </c>
      <c r="AZ10" s="17">
        <v>0.46654072885626302</v>
      </c>
      <c r="BA10" s="17">
        <v>0.45617525575260198</v>
      </c>
      <c r="BB10" s="17"/>
      <c r="BC10" s="17">
        <v>0.46531512800108799</v>
      </c>
      <c r="BD10" s="17">
        <v>0.46952006100250498</v>
      </c>
      <c r="BE10" s="17" t="s">
        <v>101</v>
      </c>
      <c r="BF10" s="17">
        <v>0.32723896546150999</v>
      </c>
      <c r="BG10" s="17">
        <v>0.44101292337166498</v>
      </c>
      <c r="BH10" s="17">
        <v>0.43714697389693402</v>
      </c>
      <c r="BI10" s="17">
        <v>0.34319131816789999</v>
      </c>
      <c r="BJ10" s="17"/>
      <c r="BK10" s="17">
        <v>0.358463004143938</v>
      </c>
      <c r="BL10" s="17">
        <v>0.37844249081985798</v>
      </c>
      <c r="BM10" s="17">
        <v>0.46487827556717498</v>
      </c>
      <c r="BN10" s="17">
        <v>0.47864835075817602</v>
      </c>
      <c r="BO10" s="17">
        <v>0.45813280496061498</v>
      </c>
      <c r="BP10" s="17">
        <v>0.52603391758804996</v>
      </c>
      <c r="BQ10" s="17">
        <v>0.43301089536836102</v>
      </c>
      <c r="BR10" s="17">
        <v>0.44970561938996401</v>
      </c>
      <c r="BS10" s="17"/>
      <c r="BT10" s="17">
        <v>0.428735239157091</v>
      </c>
      <c r="BU10" s="17">
        <v>0.49268964233644602</v>
      </c>
      <c r="BV10" s="17">
        <v>0.430474826662745</v>
      </c>
      <c r="BW10" s="17"/>
      <c r="BX10" s="17">
        <v>0.433451409463667</v>
      </c>
      <c r="BY10" s="17">
        <v>0.44845193383975102</v>
      </c>
      <c r="BZ10" s="17"/>
      <c r="CA10" s="17">
        <v>0.43258108447478599</v>
      </c>
      <c r="CB10" s="17">
        <v>0.51147377252813397</v>
      </c>
      <c r="CC10" s="17">
        <v>0.48485462859086398</v>
      </c>
      <c r="CD10" s="17">
        <v>0.39305136855311901</v>
      </c>
      <c r="CE10" s="17">
        <v>0.39883336057252899</v>
      </c>
    </row>
    <row r="11" spans="2:83" x14ac:dyDescent="0.35">
      <c r="B11" s="18" t="s">
        <v>175</v>
      </c>
      <c r="C11" s="17">
        <v>0.15045116858212301</v>
      </c>
      <c r="D11" s="17">
        <v>0.16761370930691799</v>
      </c>
      <c r="E11" s="17">
        <v>0.132843386346123</v>
      </c>
      <c r="F11" s="17"/>
      <c r="G11" s="17">
        <v>0.12852740288499001</v>
      </c>
      <c r="H11" s="17">
        <v>0.149642990615173</v>
      </c>
      <c r="I11" s="17">
        <v>0.19335553724217799</v>
      </c>
      <c r="J11" s="17">
        <v>0.17043346640878099</v>
      </c>
      <c r="K11" s="17">
        <v>0.17394590332972201</v>
      </c>
      <c r="L11" s="17">
        <v>9.90619117391843E-2</v>
      </c>
      <c r="M11" s="17"/>
      <c r="N11" s="17">
        <v>0.137902195381406</v>
      </c>
      <c r="O11" s="17">
        <v>0.14571936167032501</v>
      </c>
      <c r="P11" s="17">
        <v>0.11994483358082</v>
      </c>
      <c r="Q11" s="17">
        <v>0.166989253523503</v>
      </c>
      <c r="R11" s="17">
        <v>0.13716943251247801</v>
      </c>
      <c r="S11" s="17">
        <v>0.187646606364649</v>
      </c>
      <c r="T11" s="17">
        <v>0.14640331332475001</v>
      </c>
      <c r="U11" s="17">
        <v>0.129962099919854</v>
      </c>
      <c r="V11" s="17">
        <v>0.14069739280024801</v>
      </c>
      <c r="W11" s="17">
        <v>0.176008348904311</v>
      </c>
      <c r="X11" s="17">
        <v>0.12661982828180099</v>
      </c>
      <c r="Y11" s="17">
        <v>0.21818675274187399</v>
      </c>
      <c r="Z11" s="17"/>
      <c r="AA11" s="17">
        <v>0.13463297143494499</v>
      </c>
      <c r="AB11" s="17">
        <v>0.11831248602743499</v>
      </c>
      <c r="AC11" s="17">
        <v>0.181096192946227</v>
      </c>
      <c r="AD11" s="17">
        <v>0.17134870319471099</v>
      </c>
      <c r="AE11" s="17"/>
      <c r="AF11" s="17">
        <v>0.14162928831867</v>
      </c>
      <c r="AG11" s="17">
        <v>0.145402254802768</v>
      </c>
      <c r="AH11" s="17">
        <v>0.17237136676891601</v>
      </c>
      <c r="AI11" s="17">
        <v>0.14035437099998799</v>
      </c>
      <c r="AJ11" s="17">
        <v>0.15355430805429501</v>
      </c>
      <c r="AK11" s="17">
        <v>0.202133538595278</v>
      </c>
      <c r="AL11" s="17"/>
      <c r="AM11" s="17">
        <v>0.15440842829967699</v>
      </c>
      <c r="AN11" s="17">
        <v>0.12414788380019</v>
      </c>
      <c r="AO11" s="17">
        <v>0.199053831958172</v>
      </c>
      <c r="AP11" s="17">
        <v>0.10998655339248201</v>
      </c>
      <c r="AQ11" s="17">
        <v>0.17191832767932899</v>
      </c>
      <c r="AR11" s="17"/>
      <c r="AS11" s="17">
        <v>0.16635860526916799</v>
      </c>
      <c r="AT11" s="17">
        <v>0.135459119303733</v>
      </c>
      <c r="AU11" s="17">
        <v>0.16682876790510301</v>
      </c>
      <c r="AV11" s="17"/>
      <c r="AW11" s="17">
        <v>0.196106881970078</v>
      </c>
      <c r="AX11" s="17">
        <v>0.148965481473983</v>
      </c>
      <c r="AY11" s="17">
        <v>0.118747710163346</v>
      </c>
      <c r="AZ11" s="17">
        <v>0.12886014346703301</v>
      </c>
      <c r="BA11" s="17">
        <v>4.7212937196333501E-2</v>
      </c>
      <c r="BB11" s="17"/>
      <c r="BC11" s="17">
        <v>0.129126675062504</v>
      </c>
      <c r="BD11" s="17">
        <v>0.18189719624858899</v>
      </c>
      <c r="BE11" s="17" t="s">
        <v>101</v>
      </c>
      <c r="BF11" s="17">
        <v>0.16356163358044101</v>
      </c>
      <c r="BG11" s="17">
        <v>0.17172664567794599</v>
      </c>
      <c r="BH11" s="17">
        <v>0.14846110506347801</v>
      </c>
      <c r="BI11" s="17">
        <v>0.107752213808559</v>
      </c>
      <c r="BJ11" s="17"/>
      <c r="BK11" s="17">
        <v>0.14097444430018699</v>
      </c>
      <c r="BL11" s="17">
        <v>0.178149747100844</v>
      </c>
      <c r="BM11" s="17">
        <v>0.13620336953191201</v>
      </c>
      <c r="BN11" s="17">
        <v>0.156202225249681</v>
      </c>
      <c r="BO11" s="17">
        <v>0.14909501438225201</v>
      </c>
      <c r="BP11" s="17">
        <v>0.106706398277884</v>
      </c>
      <c r="BQ11" s="17">
        <v>0.123719227060985</v>
      </c>
      <c r="BR11" s="17">
        <v>0.17323134640577201</v>
      </c>
      <c r="BS11" s="17"/>
      <c r="BT11" s="17">
        <v>0.15115224652776499</v>
      </c>
      <c r="BU11" s="17">
        <v>0.122048194434327</v>
      </c>
      <c r="BV11" s="17">
        <v>0.16725002455664401</v>
      </c>
      <c r="BW11" s="17"/>
      <c r="BX11" s="17">
        <v>0.140210114811781</v>
      </c>
      <c r="BY11" s="17">
        <v>0.18565555140220599</v>
      </c>
      <c r="BZ11" s="17"/>
      <c r="CA11" s="17">
        <v>9.1492642390712101E-2</v>
      </c>
      <c r="CB11" s="17">
        <v>0.161134719799469</v>
      </c>
      <c r="CC11" s="17">
        <v>0.14144953128121901</v>
      </c>
      <c r="CD11" s="17">
        <v>0.21775299181483801</v>
      </c>
      <c r="CE11" s="17">
        <v>0.22188899904215401</v>
      </c>
    </row>
    <row r="12" spans="2:83" x14ac:dyDescent="0.35">
      <c r="B12" s="18" t="s">
        <v>176</v>
      </c>
      <c r="C12" s="17">
        <v>1.45193960661806E-2</v>
      </c>
      <c r="D12" s="17">
        <v>1.8661927843426299E-2</v>
      </c>
      <c r="E12" s="17">
        <v>1.06066817629073E-2</v>
      </c>
      <c r="F12" s="17"/>
      <c r="G12" s="17">
        <v>2.4698632065612701E-2</v>
      </c>
      <c r="H12" s="17">
        <v>1.7603276597029899E-2</v>
      </c>
      <c r="I12" s="17">
        <v>1.5933766894396399E-2</v>
      </c>
      <c r="J12" s="17">
        <v>9.2427101812446004E-3</v>
      </c>
      <c r="K12" s="17">
        <v>1.08351326437715E-2</v>
      </c>
      <c r="L12" s="17">
        <v>1.07953644736558E-2</v>
      </c>
      <c r="M12" s="17"/>
      <c r="N12" s="17">
        <v>2.0900922805385799E-2</v>
      </c>
      <c r="O12" s="17">
        <v>1.3110066045850599E-2</v>
      </c>
      <c r="P12" s="17">
        <v>1.2073300327467E-2</v>
      </c>
      <c r="Q12" s="17">
        <v>5.5351139719179102E-3</v>
      </c>
      <c r="R12" s="17">
        <v>1.27195157511685E-2</v>
      </c>
      <c r="S12" s="17">
        <v>2.0057420836421199E-2</v>
      </c>
      <c r="T12" s="17">
        <v>1.1635597766743E-2</v>
      </c>
      <c r="U12" s="17">
        <v>0</v>
      </c>
      <c r="V12" s="17">
        <v>3.0313890108222798E-2</v>
      </c>
      <c r="W12" s="17">
        <v>1.0837239162975401E-2</v>
      </c>
      <c r="X12" s="17">
        <v>9.7089515947686895E-3</v>
      </c>
      <c r="Y12" s="17">
        <v>0</v>
      </c>
      <c r="Z12" s="17"/>
      <c r="AA12" s="17">
        <v>1.00936108466493E-2</v>
      </c>
      <c r="AB12" s="17">
        <v>1.47491284259159E-2</v>
      </c>
      <c r="AC12" s="17">
        <v>1.09392958389908E-2</v>
      </c>
      <c r="AD12" s="17">
        <v>2.23268406516124E-2</v>
      </c>
      <c r="AE12" s="17"/>
      <c r="AF12" s="17">
        <v>2.08348408351306E-2</v>
      </c>
      <c r="AG12" s="17">
        <v>1.42558518132003E-2</v>
      </c>
      <c r="AH12" s="17">
        <v>1.44475148658827E-2</v>
      </c>
      <c r="AI12" s="17">
        <v>1.2270199491248201E-2</v>
      </c>
      <c r="AJ12" s="17">
        <v>7.4982109344933498E-3</v>
      </c>
      <c r="AK12" s="17">
        <v>1.4451054761867701E-2</v>
      </c>
      <c r="AL12" s="17"/>
      <c r="AM12" s="17">
        <v>1.01068969922631E-2</v>
      </c>
      <c r="AN12" s="17">
        <v>2.3586889505864898E-2</v>
      </c>
      <c r="AO12" s="17">
        <v>0</v>
      </c>
      <c r="AP12" s="17">
        <v>3.6885173801079703E-2</v>
      </c>
      <c r="AQ12" s="17">
        <v>1.2770363160486299E-2</v>
      </c>
      <c r="AR12" s="17"/>
      <c r="AS12" s="17">
        <v>1.16992224102699E-2</v>
      </c>
      <c r="AT12" s="17">
        <v>1.22751619784767E-2</v>
      </c>
      <c r="AU12" s="17">
        <v>0</v>
      </c>
      <c r="AV12" s="17"/>
      <c r="AW12" s="17">
        <v>1.17556676066796E-2</v>
      </c>
      <c r="AX12" s="17">
        <v>1.75118968624976E-2</v>
      </c>
      <c r="AY12" s="17">
        <v>1.22649739837918E-2</v>
      </c>
      <c r="AZ12" s="17">
        <v>1.17968548758965E-2</v>
      </c>
      <c r="BA12" s="17">
        <v>2.7852401697902401E-2</v>
      </c>
      <c r="BB12" s="17"/>
      <c r="BC12" s="17">
        <v>1.14251979011935E-2</v>
      </c>
      <c r="BD12" s="17">
        <v>1.0130024517230499E-2</v>
      </c>
      <c r="BE12" s="17" t="s">
        <v>101</v>
      </c>
      <c r="BF12" s="17">
        <v>3.2133352069332502E-2</v>
      </c>
      <c r="BG12" s="17">
        <v>2.0607500836724298E-2</v>
      </c>
      <c r="BH12" s="17">
        <v>6.8992228842859396E-3</v>
      </c>
      <c r="BI12" s="17">
        <v>6.1832012855204802E-2</v>
      </c>
      <c r="BJ12" s="17"/>
      <c r="BK12" s="17">
        <v>6.6275608874724803E-3</v>
      </c>
      <c r="BL12" s="17">
        <v>1.2167429289877499E-2</v>
      </c>
      <c r="BM12" s="17">
        <v>3.00546225264074E-2</v>
      </c>
      <c r="BN12" s="17">
        <v>8.6373029537292201E-3</v>
      </c>
      <c r="BO12" s="17">
        <v>1.5487567217471399E-2</v>
      </c>
      <c r="BP12" s="17">
        <v>0</v>
      </c>
      <c r="BQ12" s="17">
        <v>1.9584546107762599E-2</v>
      </c>
      <c r="BR12" s="17">
        <v>0</v>
      </c>
      <c r="BS12" s="17"/>
      <c r="BT12" s="17">
        <v>1.0524905125060199E-2</v>
      </c>
      <c r="BU12" s="17">
        <v>1.56178612208929E-2</v>
      </c>
      <c r="BV12" s="17">
        <v>1.69140272487899E-2</v>
      </c>
      <c r="BW12" s="17"/>
      <c r="BX12" s="17">
        <v>2.0644100427686898E-2</v>
      </c>
      <c r="BY12" s="17">
        <v>1.6221133510316801E-2</v>
      </c>
      <c r="BZ12" s="17"/>
      <c r="CA12" s="17">
        <v>0</v>
      </c>
      <c r="CB12" s="17">
        <v>1.1480680853843199E-2</v>
      </c>
      <c r="CC12" s="17">
        <v>2.0055628432383801E-2</v>
      </c>
      <c r="CD12" s="17">
        <v>1.0268217213492199E-2</v>
      </c>
      <c r="CE12" s="17">
        <v>2.5670386268615002E-2</v>
      </c>
    </row>
    <row r="13" spans="2:83" x14ac:dyDescent="0.35">
      <c r="B13" s="18" t="s">
        <v>177</v>
      </c>
      <c r="C13" s="17">
        <v>8.7674364640105296E-3</v>
      </c>
      <c r="D13" s="17">
        <v>1.23770214351337E-2</v>
      </c>
      <c r="E13" s="17">
        <v>5.3236170625117398E-3</v>
      </c>
      <c r="F13" s="17"/>
      <c r="G13" s="17">
        <v>4.2050961164309501E-2</v>
      </c>
      <c r="H13" s="17">
        <v>5.90648434540322E-3</v>
      </c>
      <c r="I13" s="17">
        <v>2.5480469800990301E-3</v>
      </c>
      <c r="J13" s="17">
        <v>5.3869498010414903E-3</v>
      </c>
      <c r="K13" s="17">
        <v>3.8157561955332298E-3</v>
      </c>
      <c r="L13" s="17">
        <v>0</v>
      </c>
      <c r="M13" s="17"/>
      <c r="N13" s="17">
        <v>1.42905619110357E-2</v>
      </c>
      <c r="O13" s="17">
        <v>7.0902944730316299E-3</v>
      </c>
      <c r="P13" s="17">
        <v>6.0447961096671103E-3</v>
      </c>
      <c r="Q13" s="17">
        <v>6.8566565437909099E-3</v>
      </c>
      <c r="R13" s="17">
        <v>2.35807444319029E-2</v>
      </c>
      <c r="S13" s="17">
        <v>1.01078538077425E-2</v>
      </c>
      <c r="T13" s="17">
        <v>5.4128306384263703E-3</v>
      </c>
      <c r="U13" s="17">
        <v>0</v>
      </c>
      <c r="V13" s="17">
        <v>8.4972577826558596E-3</v>
      </c>
      <c r="W13" s="17">
        <v>4.0965910695160502E-3</v>
      </c>
      <c r="X13" s="17">
        <v>0</v>
      </c>
      <c r="Y13" s="17">
        <v>1.48864965033622E-2</v>
      </c>
      <c r="Z13" s="17"/>
      <c r="AA13" s="17">
        <v>5.5459446788208404E-3</v>
      </c>
      <c r="AB13" s="17">
        <v>8.3254413331864709E-3</v>
      </c>
      <c r="AC13" s="17">
        <v>8.4366805682037707E-3</v>
      </c>
      <c r="AD13" s="17">
        <v>1.3066308690436E-2</v>
      </c>
      <c r="AE13" s="17"/>
      <c r="AF13" s="17">
        <v>1.2327972794495899E-2</v>
      </c>
      <c r="AG13" s="17">
        <v>4.7000329514345802E-3</v>
      </c>
      <c r="AH13" s="17">
        <v>1.14304024129094E-2</v>
      </c>
      <c r="AI13" s="17">
        <v>7.8277173368776105E-3</v>
      </c>
      <c r="AJ13" s="17">
        <v>5.1356306550658501E-3</v>
      </c>
      <c r="AK13" s="17">
        <v>2.4830433512316501E-2</v>
      </c>
      <c r="AL13" s="17"/>
      <c r="AM13" s="17">
        <v>5.0620512607777099E-3</v>
      </c>
      <c r="AN13" s="17">
        <v>1.0688889964787099E-2</v>
      </c>
      <c r="AO13" s="17">
        <v>1.07677540072025E-2</v>
      </c>
      <c r="AP13" s="17">
        <v>0</v>
      </c>
      <c r="AQ13" s="17">
        <v>1.24948755087492E-2</v>
      </c>
      <c r="AR13" s="17"/>
      <c r="AS13" s="17">
        <v>3.9216337702307202E-3</v>
      </c>
      <c r="AT13" s="17">
        <v>6.3996873395178004E-3</v>
      </c>
      <c r="AU13" s="17">
        <v>0</v>
      </c>
      <c r="AV13" s="17"/>
      <c r="AW13" s="17">
        <v>5.6878718424490902E-3</v>
      </c>
      <c r="AX13" s="17">
        <v>1.5619667526517301E-2</v>
      </c>
      <c r="AY13" s="17">
        <v>6.2267594533090198E-3</v>
      </c>
      <c r="AZ13" s="17">
        <v>7.0915249576271903E-3</v>
      </c>
      <c r="BA13" s="17">
        <v>0</v>
      </c>
      <c r="BB13" s="17"/>
      <c r="BC13" s="17">
        <v>3.45363460081151E-3</v>
      </c>
      <c r="BD13" s="17">
        <v>3.9162913560497397E-3</v>
      </c>
      <c r="BE13" s="17" t="s">
        <v>101</v>
      </c>
      <c r="BF13" s="17">
        <v>1.5819071723845099E-2</v>
      </c>
      <c r="BG13" s="17">
        <v>3.5417839038433999E-2</v>
      </c>
      <c r="BH13" s="17">
        <v>1.4063343099636401E-2</v>
      </c>
      <c r="BI13" s="17">
        <v>0</v>
      </c>
      <c r="BJ13" s="17"/>
      <c r="BK13" s="17">
        <v>2.3716382414102E-2</v>
      </c>
      <c r="BL13" s="17">
        <v>1.25986278568687E-2</v>
      </c>
      <c r="BM13" s="17">
        <v>5.7470884241277E-3</v>
      </c>
      <c r="BN13" s="17">
        <v>9.4003042608789503E-3</v>
      </c>
      <c r="BO13" s="17">
        <v>0</v>
      </c>
      <c r="BP13" s="17">
        <v>5.09751424587625E-3</v>
      </c>
      <c r="BQ13" s="17">
        <v>1.85410388568946E-2</v>
      </c>
      <c r="BR13" s="17">
        <v>7.4180832090940101E-3</v>
      </c>
      <c r="BS13" s="17"/>
      <c r="BT13" s="17">
        <v>7.7254404749137404E-3</v>
      </c>
      <c r="BU13" s="17">
        <v>0</v>
      </c>
      <c r="BV13" s="17">
        <v>1.3894673209606899E-2</v>
      </c>
      <c r="BW13" s="17"/>
      <c r="BX13" s="17">
        <v>1.22171057022732E-2</v>
      </c>
      <c r="BY13" s="17">
        <v>8.4561499918056598E-3</v>
      </c>
      <c r="BZ13" s="17"/>
      <c r="CA13" s="17">
        <v>0</v>
      </c>
      <c r="CB13" s="17">
        <v>0</v>
      </c>
      <c r="CC13" s="17">
        <v>8.66110276515898E-3</v>
      </c>
      <c r="CD13" s="17">
        <v>1.4176559263668001E-2</v>
      </c>
      <c r="CE13" s="17">
        <v>1.48959545377092E-2</v>
      </c>
    </row>
    <row r="14" spans="2:83" x14ac:dyDescent="0.35">
      <c r="B14" s="18" t="s">
        <v>113</v>
      </c>
      <c r="C14" s="17">
        <v>3.4605756885147797E-2</v>
      </c>
      <c r="D14" s="17">
        <v>3.1639151042447099E-2</v>
      </c>
      <c r="E14" s="17">
        <v>3.7807360920300001E-2</v>
      </c>
      <c r="F14" s="17"/>
      <c r="G14" s="17">
        <v>2.45196399843844E-2</v>
      </c>
      <c r="H14" s="17">
        <v>3.9323831291568898E-2</v>
      </c>
      <c r="I14" s="17">
        <v>2.1779466597691501E-2</v>
      </c>
      <c r="J14" s="17">
        <v>5.7640246067533901E-2</v>
      </c>
      <c r="K14" s="17">
        <v>3.3839637481877703E-2</v>
      </c>
      <c r="L14" s="17">
        <v>2.9769672299776499E-2</v>
      </c>
      <c r="M14" s="17"/>
      <c r="N14" s="17">
        <v>3.5178874150624297E-2</v>
      </c>
      <c r="O14" s="17">
        <v>4.1355681031919299E-2</v>
      </c>
      <c r="P14" s="17">
        <v>2.8290246592225898E-2</v>
      </c>
      <c r="Q14" s="17">
        <v>3.1679943162564998E-2</v>
      </c>
      <c r="R14" s="17">
        <v>4.0577640905926103E-2</v>
      </c>
      <c r="S14" s="17">
        <v>5.0788783979811597E-2</v>
      </c>
      <c r="T14" s="17">
        <v>5.0592326796173002E-2</v>
      </c>
      <c r="U14" s="17">
        <v>1.9723823182701699E-2</v>
      </c>
      <c r="V14" s="17">
        <v>3.0187816061627199E-2</v>
      </c>
      <c r="W14" s="17">
        <v>1.8008040093700901E-2</v>
      </c>
      <c r="X14" s="17">
        <v>3.9742166629405003E-2</v>
      </c>
      <c r="Y14" s="17">
        <v>0</v>
      </c>
      <c r="Z14" s="17"/>
      <c r="AA14" s="17">
        <v>1.3958832181959801E-2</v>
      </c>
      <c r="AB14" s="17">
        <v>2.7431488751159999E-2</v>
      </c>
      <c r="AC14" s="17">
        <v>2.7137356919741701E-2</v>
      </c>
      <c r="AD14" s="17">
        <v>6.9240405942410196E-2</v>
      </c>
      <c r="AE14" s="17"/>
      <c r="AF14" s="17">
        <v>3.11217225338693E-2</v>
      </c>
      <c r="AG14" s="17">
        <v>3.6340478199037303E-2</v>
      </c>
      <c r="AH14" s="17">
        <v>4.1673834199325001E-2</v>
      </c>
      <c r="AI14" s="17">
        <v>3.1353168647554101E-2</v>
      </c>
      <c r="AJ14" s="17">
        <v>3.8244373168467301E-2</v>
      </c>
      <c r="AK14" s="17">
        <v>2.29089803912053E-2</v>
      </c>
      <c r="AL14" s="17"/>
      <c r="AM14" s="17">
        <v>3.6430506145898101E-2</v>
      </c>
      <c r="AN14" s="17">
        <v>2.8172343958955098E-2</v>
      </c>
      <c r="AO14" s="17">
        <v>3.1585799075450199E-2</v>
      </c>
      <c r="AP14" s="17">
        <v>0</v>
      </c>
      <c r="AQ14" s="17">
        <v>6.6792090914075397E-2</v>
      </c>
      <c r="AR14" s="17"/>
      <c r="AS14" s="17">
        <v>2.4417651915342699E-2</v>
      </c>
      <c r="AT14" s="17">
        <v>1.9811623418282302E-2</v>
      </c>
      <c r="AU14" s="17">
        <v>3.3085443578206003E-2</v>
      </c>
      <c r="AV14" s="17"/>
      <c r="AW14" s="17">
        <v>4.9457459040295498E-2</v>
      </c>
      <c r="AX14" s="17">
        <v>3.79994704102865E-2</v>
      </c>
      <c r="AY14" s="17">
        <v>1.77029452856233E-2</v>
      </c>
      <c r="AZ14" s="17">
        <v>2.1117208992343199E-2</v>
      </c>
      <c r="BA14" s="17">
        <v>5.7734280037264302E-2</v>
      </c>
      <c r="BB14" s="17"/>
      <c r="BC14" s="17">
        <v>3.6088175970548302E-2</v>
      </c>
      <c r="BD14" s="17">
        <v>1.8204862289466502E-2</v>
      </c>
      <c r="BE14" s="17" t="s">
        <v>101</v>
      </c>
      <c r="BF14" s="17">
        <v>4.1957935238876899E-2</v>
      </c>
      <c r="BG14" s="17">
        <v>6.1067016453913603E-2</v>
      </c>
      <c r="BH14" s="17">
        <v>3.7727643111526203E-2</v>
      </c>
      <c r="BI14" s="17">
        <v>4.3481825676833098E-2</v>
      </c>
      <c r="BJ14" s="17"/>
      <c r="BK14" s="17">
        <v>8.6451791809346895E-2</v>
      </c>
      <c r="BL14" s="17">
        <v>4.3383946834616903E-2</v>
      </c>
      <c r="BM14" s="17">
        <v>3.9805332301202902E-2</v>
      </c>
      <c r="BN14" s="17">
        <v>2.5873057931418701E-2</v>
      </c>
      <c r="BO14" s="17">
        <v>9.4856034168732204E-3</v>
      </c>
      <c r="BP14" s="17">
        <v>1.45241255255918E-2</v>
      </c>
      <c r="BQ14" s="17">
        <v>6.18444145617855E-2</v>
      </c>
      <c r="BR14" s="17">
        <v>9.5570684470334902E-3</v>
      </c>
      <c r="BS14" s="17"/>
      <c r="BT14" s="17">
        <v>1.91361705648544E-2</v>
      </c>
      <c r="BU14" s="17">
        <v>3.4143014997144103E-2</v>
      </c>
      <c r="BV14" s="17">
        <v>4.6739315418053998E-2</v>
      </c>
      <c r="BW14" s="17"/>
      <c r="BX14" s="17">
        <v>2.41325953342248E-2</v>
      </c>
      <c r="BY14" s="17">
        <v>3.2739074643659501E-2</v>
      </c>
      <c r="BZ14" s="17"/>
      <c r="CA14" s="17">
        <v>0</v>
      </c>
      <c r="CB14" s="17">
        <v>8.0730079184346808E-3</v>
      </c>
      <c r="CC14" s="17">
        <v>2.7363425071753499E-2</v>
      </c>
      <c r="CD14" s="17">
        <v>1.6739798309256398E-2</v>
      </c>
      <c r="CE14" s="17">
        <v>7.1003957227285905E-2</v>
      </c>
    </row>
    <row r="15" spans="2:83" x14ac:dyDescent="0.35">
      <c r="B15" s="18" t="s">
        <v>178</v>
      </c>
      <c r="C15" s="20">
        <v>0.79165624200253804</v>
      </c>
      <c r="D15" s="20">
        <v>0.76970819037207405</v>
      </c>
      <c r="E15" s="20">
        <v>0.81341895390815799</v>
      </c>
      <c r="F15" s="20"/>
      <c r="G15" s="20">
        <v>0.780203363900703</v>
      </c>
      <c r="H15" s="20">
        <v>0.78752341715082497</v>
      </c>
      <c r="I15" s="20">
        <v>0.76638318228563496</v>
      </c>
      <c r="J15" s="20">
        <v>0.75729662754139904</v>
      </c>
      <c r="K15" s="20">
        <v>0.77756357034909596</v>
      </c>
      <c r="L15" s="20">
        <v>0.86037305148738297</v>
      </c>
      <c r="M15" s="20"/>
      <c r="N15" s="20">
        <v>0.79172744575154796</v>
      </c>
      <c r="O15" s="20">
        <v>0.79272459677887297</v>
      </c>
      <c r="P15" s="20">
        <v>0.83364682338981999</v>
      </c>
      <c r="Q15" s="20">
        <v>0.78893903279822297</v>
      </c>
      <c r="R15" s="20">
        <v>0.78595266639852401</v>
      </c>
      <c r="S15" s="20">
        <v>0.731399335011376</v>
      </c>
      <c r="T15" s="20">
        <v>0.78595593147390697</v>
      </c>
      <c r="U15" s="20">
        <v>0.85031407689744398</v>
      </c>
      <c r="V15" s="20">
        <v>0.790303643247246</v>
      </c>
      <c r="W15" s="20">
        <v>0.79104978076949695</v>
      </c>
      <c r="X15" s="20">
        <v>0.82392905349402601</v>
      </c>
      <c r="Y15" s="20">
        <v>0.76692675075476302</v>
      </c>
      <c r="Z15" s="20"/>
      <c r="AA15" s="20">
        <v>0.83576864085762503</v>
      </c>
      <c r="AB15" s="20">
        <v>0.83118145546230204</v>
      </c>
      <c r="AC15" s="20">
        <v>0.772390473726837</v>
      </c>
      <c r="AD15" s="20">
        <v>0.72401774152082998</v>
      </c>
      <c r="AE15" s="20"/>
      <c r="AF15" s="20">
        <v>0.794086175517834</v>
      </c>
      <c r="AG15" s="20">
        <v>0.79930138223355995</v>
      </c>
      <c r="AH15" s="20">
        <v>0.76007688175296695</v>
      </c>
      <c r="AI15" s="20">
        <v>0.80819454352433195</v>
      </c>
      <c r="AJ15" s="20">
        <v>0.79556747718767895</v>
      </c>
      <c r="AK15" s="20">
        <v>0.73567599273933304</v>
      </c>
      <c r="AL15" s="20"/>
      <c r="AM15" s="20">
        <v>0.79399211730138397</v>
      </c>
      <c r="AN15" s="20">
        <v>0.81340399277020303</v>
      </c>
      <c r="AO15" s="20">
        <v>0.75859261495917496</v>
      </c>
      <c r="AP15" s="20">
        <v>0.85312827280643799</v>
      </c>
      <c r="AQ15" s="20">
        <v>0.73602434273735995</v>
      </c>
      <c r="AR15" s="20"/>
      <c r="AS15" s="20">
        <v>0.79360288663498901</v>
      </c>
      <c r="AT15" s="20">
        <v>0.82605440795998997</v>
      </c>
      <c r="AU15" s="20">
        <v>0.80008578851669099</v>
      </c>
      <c r="AV15" s="20"/>
      <c r="AW15" s="20">
        <v>0.73699211954049704</v>
      </c>
      <c r="AX15" s="20">
        <v>0.77990348372671503</v>
      </c>
      <c r="AY15" s="20">
        <v>0.84505761111392996</v>
      </c>
      <c r="AZ15" s="20">
        <v>0.83113426770709997</v>
      </c>
      <c r="BA15" s="20">
        <v>0.86720038106849995</v>
      </c>
      <c r="BB15" s="20"/>
      <c r="BC15" s="20">
        <v>0.81990631646494305</v>
      </c>
      <c r="BD15" s="20">
        <v>0.78585162558866395</v>
      </c>
      <c r="BE15" s="20" t="s">
        <v>101</v>
      </c>
      <c r="BF15" s="20">
        <v>0.74652800738750502</v>
      </c>
      <c r="BG15" s="20">
        <v>0.71118099799298196</v>
      </c>
      <c r="BH15" s="20">
        <v>0.79284868584107304</v>
      </c>
      <c r="BI15" s="20">
        <v>0.78693394765940305</v>
      </c>
      <c r="BJ15" s="20"/>
      <c r="BK15" s="20">
        <v>0.74222982058889198</v>
      </c>
      <c r="BL15" s="20">
        <v>0.75370024891779297</v>
      </c>
      <c r="BM15" s="20">
        <v>0.78818958721635002</v>
      </c>
      <c r="BN15" s="20">
        <v>0.79988710960429199</v>
      </c>
      <c r="BO15" s="20">
        <v>0.82593181498340296</v>
      </c>
      <c r="BP15" s="20">
        <v>0.873671961950647</v>
      </c>
      <c r="BQ15" s="20">
        <v>0.77631077341257204</v>
      </c>
      <c r="BR15" s="20">
        <v>0.80979350193809996</v>
      </c>
      <c r="BS15" s="20"/>
      <c r="BT15" s="20">
        <v>0.81146123730740705</v>
      </c>
      <c r="BU15" s="20">
        <v>0.82819092934763605</v>
      </c>
      <c r="BV15" s="20">
        <v>0.75520195956690594</v>
      </c>
      <c r="BW15" s="20"/>
      <c r="BX15" s="20">
        <v>0.80279608372403399</v>
      </c>
      <c r="BY15" s="20">
        <v>0.75692809045201204</v>
      </c>
      <c r="BZ15" s="20"/>
      <c r="CA15" s="20">
        <v>0.90850735760928802</v>
      </c>
      <c r="CB15" s="20">
        <v>0.81931159142825305</v>
      </c>
      <c r="CC15" s="20">
        <v>0.80247031244948497</v>
      </c>
      <c r="CD15" s="20">
        <v>0.741062433398745</v>
      </c>
      <c r="CE15" s="20">
        <v>0.66654070292423595</v>
      </c>
    </row>
    <row r="16" spans="2:83" x14ac:dyDescent="0.35">
      <c r="B16" s="18" t="s">
        <v>179</v>
      </c>
      <c r="C16" s="20">
        <v>2.32868325301911E-2</v>
      </c>
      <c r="D16" s="20">
        <v>3.1038949278560001E-2</v>
      </c>
      <c r="E16" s="20">
        <v>1.5930298825418999E-2</v>
      </c>
      <c r="F16" s="20"/>
      <c r="G16" s="20">
        <v>6.6749593229922299E-2</v>
      </c>
      <c r="H16" s="20">
        <v>2.3509760942433101E-2</v>
      </c>
      <c r="I16" s="20">
        <v>1.8481813874495399E-2</v>
      </c>
      <c r="J16" s="20">
        <v>1.4629659982286099E-2</v>
      </c>
      <c r="K16" s="20">
        <v>1.4650888839304699E-2</v>
      </c>
      <c r="L16" s="20">
        <v>1.07953644736558E-2</v>
      </c>
      <c r="M16" s="20"/>
      <c r="N16" s="20">
        <v>3.5191484716421501E-2</v>
      </c>
      <c r="O16" s="20">
        <v>2.0200360518882299E-2</v>
      </c>
      <c r="P16" s="20">
        <v>1.81180964371341E-2</v>
      </c>
      <c r="Q16" s="20">
        <v>1.23917705157088E-2</v>
      </c>
      <c r="R16" s="20">
        <v>3.6300260183071399E-2</v>
      </c>
      <c r="S16" s="20">
        <v>3.01652746441637E-2</v>
      </c>
      <c r="T16" s="20">
        <v>1.7048428405169399E-2</v>
      </c>
      <c r="U16" s="20">
        <v>0</v>
      </c>
      <c r="V16" s="20">
        <v>3.8811147890878701E-2</v>
      </c>
      <c r="W16" s="20">
        <v>1.49338302324914E-2</v>
      </c>
      <c r="X16" s="20">
        <v>9.7089515947686895E-3</v>
      </c>
      <c r="Y16" s="20">
        <v>1.48864965033622E-2</v>
      </c>
      <c r="Z16" s="20"/>
      <c r="AA16" s="20">
        <v>1.5639555525470202E-2</v>
      </c>
      <c r="AB16" s="20">
        <v>2.3074569759102399E-2</v>
      </c>
      <c r="AC16" s="20">
        <v>1.93759764071945E-2</v>
      </c>
      <c r="AD16" s="20">
        <v>3.5393149342048402E-2</v>
      </c>
      <c r="AE16" s="20"/>
      <c r="AF16" s="20">
        <v>3.3162813629626503E-2</v>
      </c>
      <c r="AG16" s="20">
        <v>1.89558847646349E-2</v>
      </c>
      <c r="AH16" s="20">
        <v>2.5877917278792101E-2</v>
      </c>
      <c r="AI16" s="20">
        <v>2.0097916828125801E-2</v>
      </c>
      <c r="AJ16" s="20">
        <v>1.26338415895592E-2</v>
      </c>
      <c r="AK16" s="20">
        <v>3.9281488274184102E-2</v>
      </c>
      <c r="AL16" s="20"/>
      <c r="AM16" s="20">
        <v>1.51689482530408E-2</v>
      </c>
      <c r="AN16" s="20">
        <v>3.4275779470652003E-2</v>
      </c>
      <c r="AO16" s="20">
        <v>1.07677540072025E-2</v>
      </c>
      <c r="AP16" s="20">
        <v>3.6885173801079703E-2</v>
      </c>
      <c r="AQ16" s="20">
        <v>2.5265238669235399E-2</v>
      </c>
      <c r="AR16" s="20"/>
      <c r="AS16" s="20">
        <v>1.56208561805006E-2</v>
      </c>
      <c r="AT16" s="20">
        <v>1.8674849317994499E-2</v>
      </c>
      <c r="AU16" s="20">
        <v>0</v>
      </c>
      <c r="AV16" s="20"/>
      <c r="AW16" s="20">
        <v>1.74435394491287E-2</v>
      </c>
      <c r="AX16" s="20">
        <v>3.3131564389014899E-2</v>
      </c>
      <c r="AY16" s="20">
        <v>1.84917334371008E-2</v>
      </c>
      <c r="AZ16" s="20">
        <v>1.8888379833523702E-2</v>
      </c>
      <c r="BA16" s="20">
        <v>2.7852401697902401E-2</v>
      </c>
      <c r="BB16" s="20"/>
      <c r="BC16" s="20">
        <v>1.4878832502005E-2</v>
      </c>
      <c r="BD16" s="20">
        <v>1.4046315873280301E-2</v>
      </c>
      <c r="BE16" s="20" t="s">
        <v>101</v>
      </c>
      <c r="BF16" s="20">
        <v>4.7952423793177601E-2</v>
      </c>
      <c r="BG16" s="20">
        <v>5.60253398751583E-2</v>
      </c>
      <c r="BH16" s="20">
        <v>2.09625659839223E-2</v>
      </c>
      <c r="BI16" s="20">
        <v>6.1832012855204802E-2</v>
      </c>
      <c r="BJ16" s="20"/>
      <c r="BK16" s="20">
        <v>3.03439433015745E-2</v>
      </c>
      <c r="BL16" s="20">
        <v>2.47660571467462E-2</v>
      </c>
      <c r="BM16" s="20">
        <v>3.5801710950535102E-2</v>
      </c>
      <c r="BN16" s="20">
        <v>1.80376072146082E-2</v>
      </c>
      <c r="BO16" s="20">
        <v>1.5487567217471399E-2</v>
      </c>
      <c r="BP16" s="20">
        <v>5.09751424587625E-3</v>
      </c>
      <c r="BQ16" s="20">
        <v>3.8125584964657303E-2</v>
      </c>
      <c r="BR16" s="20">
        <v>7.4180832090940101E-3</v>
      </c>
      <c r="BS16" s="20"/>
      <c r="BT16" s="20">
        <v>1.8250345599973902E-2</v>
      </c>
      <c r="BU16" s="20">
        <v>1.56178612208929E-2</v>
      </c>
      <c r="BV16" s="20">
        <v>3.0808700458396902E-2</v>
      </c>
      <c r="BW16" s="20"/>
      <c r="BX16" s="20">
        <v>3.2861206129960102E-2</v>
      </c>
      <c r="BY16" s="20">
        <v>2.4677283502122501E-2</v>
      </c>
      <c r="BZ16" s="20"/>
      <c r="CA16" s="20">
        <v>0</v>
      </c>
      <c r="CB16" s="20">
        <v>1.1480680853843199E-2</v>
      </c>
      <c r="CC16" s="20">
        <v>2.87167311975428E-2</v>
      </c>
      <c r="CD16" s="20">
        <v>2.4444776477160202E-2</v>
      </c>
      <c r="CE16" s="20">
        <v>4.0566340806324201E-2</v>
      </c>
    </row>
    <row r="17" spans="2:83" x14ac:dyDescent="0.35">
      <c r="B17" s="18" t="s">
        <v>140</v>
      </c>
      <c r="C17" s="21">
        <v>0.768369409472347</v>
      </c>
      <c r="D17" s="21">
        <v>0.73866924109351395</v>
      </c>
      <c r="E17" s="21">
        <v>0.79748865508273803</v>
      </c>
      <c r="F17" s="21"/>
      <c r="G17" s="21">
        <v>0.71345377067078097</v>
      </c>
      <c r="H17" s="21">
        <v>0.76401365620839201</v>
      </c>
      <c r="I17" s="21">
        <v>0.74790136841113997</v>
      </c>
      <c r="J17" s="21">
        <v>0.74266696755911299</v>
      </c>
      <c r="K17" s="21">
        <v>0.76291268150979097</v>
      </c>
      <c r="L17" s="21">
        <v>0.84957768701372705</v>
      </c>
      <c r="M17" s="21"/>
      <c r="N17" s="21">
        <v>0.75653596103512599</v>
      </c>
      <c r="O17" s="21">
        <v>0.772524236259991</v>
      </c>
      <c r="P17" s="21">
        <v>0.81552872695268597</v>
      </c>
      <c r="Q17" s="21">
        <v>0.77654726228251403</v>
      </c>
      <c r="R17" s="21">
        <v>0.74965240621545204</v>
      </c>
      <c r="S17" s="21">
        <v>0.70123406036721203</v>
      </c>
      <c r="T17" s="21">
        <v>0.76890750306873801</v>
      </c>
      <c r="U17" s="21">
        <v>0.85031407689744398</v>
      </c>
      <c r="V17" s="21">
        <v>0.75149249535636797</v>
      </c>
      <c r="W17" s="21">
        <v>0.77611595053700599</v>
      </c>
      <c r="X17" s="21">
        <v>0.81422010189925698</v>
      </c>
      <c r="Y17" s="21">
        <v>0.75204025425140097</v>
      </c>
      <c r="Z17" s="21"/>
      <c r="AA17" s="21">
        <v>0.82012908533215401</v>
      </c>
      <c r="AB17" s="21">
        <v>0.8081068857032</v>
      </c>
      <c r="AC17" s="21">
        <v>0.75301449731964198</v>
      </c>
      <c r="AD17" s="21">
        <v>0.68862459217878103</v>
      </c>
      <c r="AE17" s="21"/>
      <c r="AF17" s="21">
        <v>0.76092336188820797</v>
      </c>
      <c r="AG17" s="21">
        <v>0.78034549746892501</v>
      </c>
      <c r="AH17" s="21">
        <v>0.73419896447417499</v>
      </c>
      <c r="AI17" s="21">
        <v>0.78809662669620595</v>
      </c>
      <c r="AJ17" s="21">
        <v>0.78293363559812001</v>
      </c>
      <c r="AK17" s="21">
        <v>0.69639450446514894</v>
      </c>
      <c r="AL17" s="21"/>
      <c r="AM17" s="21">
        <v>0.77882316904834303</v>
      </c>
      <c r="AN17" s="21">
        <v>0.77912821329955095</v>
      </c>
      <c r="AO17" s="21">
        <v>0.74782486095197298</v>
      </c>
      <c r="AP17" s="21">
        <v>0.81624309900535896</v>
      </c>
      <c r="AQ17" s="21">
        <v>0.71075910406812504</v>
      </c>
      <c r="AR17" s="21"/>
      <c r="AS17" s="21">
        <v>0.77798203045448799</v>
      </c>
      <c r="AT17" s="21">
        <v>0.80737955864199595</v>
      </c>
      <c r="AU17" s="21">
        <v>0.80008578851669099</v>
      </c>
      <c r="AV17" s="21"/>
      <c r="AW17" s="21">
        <v>0.71954858009136902</v>
      </c>
      <c r="AX17" s="21">
        <v>0.74677191933770004</v>
      </c>
      <c r="AY17" s="21">
        <v>0.82656587767682899</v>
      </c>
      <c r="AZ17" s="21">
        <v>0.81224588787357699</v>
      </c>
      <c r="BA17" s="21">
        <v>0.83934797937059702</v>
      </c>
      <c r="BB17" s="21"/>
      <c r="BC17" s="21">
        <v>0.805027483962938</v>
      </c>
      <c r="BD17" s="21">
        <v>0.77180530971538397</v>
      </c>
      <c r="BE17" s="21" t="s">
        <v>101</v>
      </c>
      <c r="BF17" s="21">
        <v>0.69857558359432703</v>
      </c>
      <c r="BG17" s="21">
        <v>0.65515565811782395</v>
      </c>
      <c r="BH17" s="21">
        <v>0.77188611985715105</v>
      </c>
      <c r="BI17" s="21">
        <v>0.72510193480419805</v>
      </c>
      <c r="BJ17" s="21"/>
      <c r="BK17" s="21">
        <v>0.711885877287317</v>
      </c>
      <c r="BL17" s="21">
        <v>0.72893419177104601</v>
      </c>
      <c r="BM17" s="21">
        <v>0.75238787626581505</v>
      </c>
      <c r="BN17" s="21">
        <v>0.78184950238968398</v>
      </c>
      <c r="BO17" s="21">
        <v>0.81044424776593205</v>
      </c>
      <c r="BP17" s="21">
        <v>0.86857444770477099</v>
      </c>
      <c r="BQ17" s="21">
        <v>0.73818518844791503</v>
      </c>
      <c r="BR17" s="21">
        <v>0.80237541872900597</v>
      </c>
      <c r="BS17" s="21"/>
      <c r="BT17" s="21">
        <v>0.79321089170743297</v>
      </c>
      <c r="BU17" s="21">
        <v>0.81257306812674301</v>
      </c>
      <c r="BV17" s="21">
        <v>0.72439325910850905</v>
      </c>
      <c r="BW17" s="21"/>
      <c r="BX17" s="21">
        <v>0.76993487759407397</v>
      </c>
      <c r="BY17" s="21">
        <v>0.73225080694988998</v>
      </c>
      <c r="BZ17" s="21"/>
      <c r="CA17" s="21">
        <v>0.90850735760928802</v>
      </c>
      <c r="CB17" s="21">
        <v>0.80783091057440903</v>
      </c>
      <c r="CC17" s="21">
        <v>0.77375358125194205</v>
      </c>
      <c r="CD17" s="21">
        <v>0.71661765692158497</v>
      </c>
      <c r="CE17" s="21">
        <v>0.62597436211791202</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0.37187413165320898</v>
      </c>
      <c r="D9" s="17">
        <v>0.38594342907559498</v>
      </c>
      <c r="E9" s="17">
        <v>0.359786878923047</v>
      </c>
      <c r="F9" s="17"/>
      <c r="G9" s="17">
        <v>0.32856964653586301</v>
      </c>
      <c r="H9" s="17">
        <v>0.35705937520366898</v>
      </c>
      <c r="I9" s="17">
        <v>0.340761765375098</v>
      </c>
      <c r="J9" s="17">
        <v>0.37170522831582797</v>
      </c>
      <c r="K9" s="17">
        <v>0.406130418591786</v>
      </c>
      <c r="L9" s="17">
        <v>0.41532421605634701</v>
      </c>
      <c r="M9" s="17"/>
      <c r="N9" s="17">
        <v>0.41379757217992003</v>
      </c>
      <c r="O9" s="17">
        <v>0.32146312632518198</v>
      </c>
      <c r="P9" s="17">
        <v>0.36811680224590398</v>
      </c>
      <c r="Q9" s="17">
        <v>0.32566242031609299</v>
      </c>
      <c r="R9" s="17">
        <v>0.34965411118708301</v>
      </c>
      <c r="S9" s="17">
        <v>0.27619298802249598</v>
      </c>
      <c r="T9" s="17">
        <v>0.41456064733547099</v>
      </c>
      <c r="U9" s="17">
        <v>0.31598497542320803</v>
      </c>
      <c r="V9" s="17">
        <v>0.39604119853879099</v>
      </c>
      <c r="W9" s="17">
        <v>0.38929703750491501</v>
      </c>
      <c r="X9" s="17">
        <v>0.44255995616419902</v>
      </c>
      <c r="Y9" s="17">
        <v>0.58471357594385798</v>
      </c>
      <c r="Z9" s="17"/>
      <c r="AA9" s="17">
        <v>0.41383132617299401</v>
      </c>
      <c r="AB9" s="17">
        <v>0.364668873349834</v>
      </c>
      <c r="AC9" s="17">
        <v>0.35564631946959602</v>
      </c>
      <c r="AD9" s="17">
        <v>0.34722767204669802</v>
      </c>
      <c r="AE9" s="17"/>
      <c r="AF9" s="17">
        <v>0.40909422911351301</v>
      </c>
      <c r="AG9" s="17">
        <v>0.37466333742192998</v>
      </c>
      <c r="AH9" s="17">
        <v>0.36198706490655402</v>
      </c>
      <c r="AI9" s="17">
        <v>0.35510843246608897</v>
      </c>
      <c r="AJ9" s="17">
        <v>0.34267584845534599</v>
      </c>
      <c r="AK9" s="17">
        <v>0.34107151225773902</v>
      </c>
      <c r="AL9" s="17"/>
      <c r="AM9" s="17">
        <v>0.36184548902170399</v>
      </c>
      <c r="AN9" s="17">
        <v>0.41619892845738998</v>
      </c>
      <c r="AO9" s="17">
        <v>0.37819076434568299</v>
      </c>
      <c r="AP9" s="17">
        <v>0.42135435647247499</v>
      </c>
      <c r="AQ9" s="17">
        <v>0.27333098986225202</v>
      </c>
      <c r="AR9" s="17"/>
      <c r="AS9" s="17">
        <v>0.36073098844567297</v>
      </c>
      <c r="AT9" s="17">
        <v>0.435472950674685</v>
      </c>
      <c r="AU9" s="17">
        <v>0.37781829409614198</v>
      </c>
      <c r="AV9" s="17"/>
      <c r="AW9" s="17">
        <v>0.37269488204392798</v>
      </c>
      <c r="AX9" s="17">
        <v>0.35454974072927398</v>
      </c>
      <c r="AY9" s="17">
        <v>0.35812099093225902</v>
      </c>
      <c r="AZ9" s="17">
        <v>0.43172641338198597</v>
      </c>
      <c r="BA9" s="17">
        <v>0.39996751395712199</v>
      </c>
      <c r="BB9" s="17"/>
      <c r="BC9" s="17">
        <v>0.400850515457917</v>
      </c>
      <c r="BD9" s="17">
        <v>0.34960235513702698</v>
      </c>
      <c r="BE9" s="17" t="s">
        <v>101</v>
      </c>
      <c r="BF9" s="17">
        <v>0.383620552738837</v>
      </c>
      <c r="BG9" s="17">
        <v>0.364815539407776</v>
      </c>
      <c r="BH9" s="17">
        <v>0.33659176602018098</v>
      </c>
      <c r="BI9" s="17">
        <v>0.37208513107272101</v>
      </c>
      <c r="BJ9" s="17"/>
      <c r="BK9" s="17">
        <v>0.45153036561204701</v>
      </c>
      <c r="BL9" s="17">
        <v>0.34544767740510002</v>
      </c>
      <c r="BM9" s="17">
        <v>0.33551658752604002</v>
      </c>
      <c r="BN9" s="17">
        <v>0.36410170057304397</v>
      </c>
      <c r="BO9" s="17">
        <v>0.40589459495636099</v>
      </c>
      <c r="BP9" s="17">
        <v>0.41973617938086599</v>
      </c>
      <c r="BQ9" s="17">
        <v>0.38112804322398097</v>
      </c>
      <c r="BR9" s="17">
        <v>0.43583179503395197</v>
      </c>
      <c r="BS9" s="17"/>
      <c r="BT9" s="17">
        <v>0.394702051740976</v>
      </c>
      <c r="BU9" s="17">
        <v>0.437216402174812</v>
      </c>
      <c r="BV9" s="17">
        <v>0.31403651942071198</v>
      </c>
      <c r="BW9" s="17"/>
      <c r="BX9" s="17">
        <v>0.40709731037167401</v>
      </c>
      <c r="BY9" s="17">
        <v>0.32845924405622701</v>
      </c>
      <c r="BZ9" s="17"/>
      <c r="CA9" s="17">
        <v>0.64005509767947499</v>
      </c>
      <c r="CB9" s="17">
        <v>0.35285725675996499</v>
      </c>
      <c r="CC9" s="17">
        <v>0.347415440102331</v>
      </c>
      <c r="CD9" s="17">
        <v>0.32318857704415999</v>
      </c>
      <c r="CE9" s="17">
        <v>0.29447814258566601</v>
      </c>
    </row>
    <row r="10" spans="2:83" x14ac:dyDescent="0.35">
      <c r="B10" s="18" t="s">
        <v>174</v>
      </c>
      <c r="C10" s="17">
        <v>0.43429870839361301</v>
      </c>
      <c r="D10" s="17">
        <v>0.41399261602669701</v>
      </c>
      <c r="E10" s="17">
        <v>0.45368505610326398</v>
      </c>
      <c r="F10" s="17"/>
      <c r="G10" s="17">
        <v>0.38626821812846501</v>
      </c>
      <c r="H10" s="17">
        <v>0.44763584144429702</v>
      </c>
      <c r="I10" s="17">
        <v>0.44596265138795799</v>
      </c>
      <c r="J10" s="17">
        <v>0.41943901139657103</v>
      </c>
      <c r="K10" s="17">
        <v>0.42034180775531399</v>
      </c>
      <c r="L10" s="17">
        <v>0.46731461204680003</v>
      </c>
      <c r="M10" s="17"/>
      <c r="N10" s="17">
        <v>0.39945506174784301</v>
      </c>
      <c r="O10" s="17">
        <v>0.46087925928443002</v>
      </c>
      <c r="P10" s="17">
        <v>0.48554622044796403</v>
      </c>
      <c r="Q10" s="17">
        <v>0.44907390980670803</v>
      </c>
      <c r="R10" s="17">
        <v>0.44255604507551299</v>
      </c>
      <c r="S10" s="17">
        <v>0.47570421842949101</v>
      </c>
      <c r="T10" s="17">
        <v>0.41887672753542998</v>
      </c>
      <c r="U10" s="17">
        <v>0.54314502652656105</v>
      </c>
      <c r="V10" s="17">
        <v>0.43518781060313699</v>
      </c>
      <c r="W10" s="17">
        <v>0.384765982575482</v>
      </c>
      <c r="X10" s="17">
        <v>0.41616069095108499</v>
      </c>
      <c r="Y10" s="17">
        <v>0.22853110562175399</v>
      </c>
      <c r="Z10" s="17"/>
      <c r="AA10" s="17">
        <v>0.435456581535064</v>
      </c>
      <c r="AB10" s="17">
        <v>0.46751993448729701</v>
      </c>
      <c r="AC10" s="17">
        <v>0.42474533118726798</v>
      </c>
      <c r="AD10" s="17">
        <v>0.41037588029641903</v>
      </c>
      <c r="AE10" s="17"/>
      <c r="AF10" s="17">
        <v>0.387617747274003</v>
      </c>
      <c r="AG10" s="17">
        <v>0.44284700353647299</v>
      </c>
      <c r="AH10" s="17">
        <v>0.41348270508840901</v>
      </c>
      <c r="AI10" s="17">
        <v>0.44387213601513997</v>
      </c>
      <c r="AJ10" s="17">
        <v>0.48623650348706798</v>
      </c>
      <c r="AK10" s="17">
        <v>0.49557139538130401</v>
      </c>
      <c r="AL10" s="17"/>
      <c r="AM10" s="17">
        <v>0.45250996243722302</v>
      </c>
      <c r="AN10" s="17">
        <v>0.39514782131913101</v>
      </c>
      <c r="AO10" s="17">
        <v>0.43981415811661501</v>
      </c>
      <c r="AP10" s="17">
        <v>0.40769259051793499</v>
      </c>
      <c r="AQ10" s="17">
        <v>0.48657931625048401</v>
      </c>
      <c r="AR10" s="17"/>
      <c r="AS10" s="17">
        <v>0.467084075298073</v>
      </c>
      <c r="AT10" s="17">
        <v>0.40292994849897201</v>
      </c>
      <c r="AU10" s="17">
        <v>0.419138099215424</v>
      </c>
      <c r="AV10" s="17"/>
      <c r="AW10" s="17">
        <v>0.37282544760960701</v>
      </c>
      <c r="AX10" s="17">
        <v>0.46116016123773701</v>
      </c>
      <c r="AY10" s="17">
        <v>0.46632198154740701</v>
      </c>
      <c r="AZ10" s="17">
        <v>0.41224065145169497</v>
      </c>
      <c r="BA10" s="17">
        <v>0.46259217564942101</v>
      </c>
      <c r="BB10" s="17"/>
      <c r="BC10" s="17">
        <v>0.45149418811593001</v>
      </c>
      <c r="BD10" s="17">
        <v>0.437283235224325</v>
      </c>
      <c r="BE10" s="17" t="s">
        <v>101</v>
      </c>
      <c r="BF10" s="17">
        <v>0.39348434462960702</v>
      </c>
      <c r="BG10" s="17">
        <v>0.36060196767039598</v>
      </c>
      <c r="BH10" s="17">
        <v>0.438431771048713</v>
      </c>
      <c r="BI10" s="17">
        <v>0.38897037710677401</v>
      </c>
      <c r="BJ10" s="17"/>
      <c r="BK10" s="17">
        <v>0.30685357398788898</v>
      </c>
      <c r="BL10" s="17">
        <v>0.42029038095732502</v>
      </c>
      <c r="BM10" s="17">
        <v>0.45654374310764501</v>
      </c>
      <c r="BN10" s="17">
        <v>0.47943040458992298</v>
      </c>
      <c r="BO10" s="17">
        <v>0.40095613768111799</v>
      </c>
      <c r="BP10" s="17">
        <v>0.424165703054042</v>
      </c>
      <c r="BQ10" s="17">
        <v>0.45966187771890399</v>
      </c>
      <c r="BR10" s="17">
        <v>0.397233655099132</v>
      </c>
      <c r="BS10" s="17"/>
      <c r="BT10" s="17">
        <v>0.430080857609276</v>
      </c>
      <c r="BU10" s="17">
        <v>0.402323444949854</v>
      </c>
      <c r="BV10" s="17">
        <v>0.45658405734698299</v>
      </c>
      <c r="BW10" s="17"/>
      <c r="BX10" s="17">
        <v>0.377879948333947</v>
      </c>
      <c r="BY10" s="17">
        <v>0.45808902567257698</v>
      </c>
      <c r="BZ10" s="17"/>
      <c r="CA10" s="17">
        <v>0.26630794135234398</v>
      </c>
      <c r="CB10" s="17">
        <v>0.48022402609891202</v>
      </c>
      <c r="CC10" s="17">
        <v>0.44745369661794099</v>
      </c>
      <c r="CD10" s="17">
        <v>0.42651195612401399</v>
      </c>
      <c r="CE10" s="17">
        <v>0.42427177523627302</v>
      </c>
    </row>
    <row r="11" spans="2:83" x14ac:dyDescent="0.35">
      <c r="B11" s="18" t="s">
        <v>175</v>
      </c>
      <c r="C11" s="17">
        <v>0.13919157137907301</v>
      </c>
      <c r="D11" s="17">
        <v>0.15066260825364799</v>
      </c>
      <c r="E11" s="17">
        <v>0.12630062963628</v>
      </c>
      <c r="F11" s="17"/>
      <c r="G11" s="17">
        <v>0.17627152300059101</v>
      </c>
      <c r="H11" s="17">
        <v>0.140473113389599</v>
      </c>
      <c r="I11" s="17">
        <v>0.169841105210429</v>
      </c>
      <c r="J11" s="17">
        <v>0.151708470788149</v>
      </c>
      <c r="K11" s="17">
        <v>0.12348208402828099</v>
      </c>
      <c r="L11" s="17">
        <v>8.8938115890312502E-2</v>
      </c>
      <c r="M11" s="17"/>
      <c r="N11" s="17">
        <v>0.122889369477481</v>
      </c>
      <c r="O11" s="17">
        <v>0.14615206788941601</v>
      </c>
      <c r="P11" s="17">
        <v>0.12867816081338099</v>
      </c>
      <c r="Q11" s="17">
        <v>0.165266580703956</v>
      </c>
      <c r="R11" s="17">
        <v>0.12507730671839001</v>
      </c>
      <c r="S11" s="17">
        <v>0.19154719363178399</v>
      </c>
      <c r="T11" s="17">
        <v>0.118196678736274</v>
      </c>
      <c r="U11" s="17">
        <v>0.124022710316427</v>
      </c>
      <c r="V11" s="17">
        <v>0.13411832914791999</v>
      </c>
      <c r="W11" s="17">
        <v>0.152338190497049</v>
      </c>
      <c r="X11" s="17">
        <v>9.7734960841907997E-2</v>
      </c>
      <c r="Y11" s="17">
        <v>0.13557251800161699</v>
      </c>
      <c r="Z11" s="17"/>
      <c r="AA11" s="17">
        <v>9.1750814072340994E-2</v>
      </c>
      <c r="AB11" s="17">
        <v>0.14301779876224299</v>
      </c>
      <c r="AC11" s="17">
        <v>0.146027800310054</v>
      </c>
      <c r="AD11" s="17">
        <v>0.17764537716220399</v>
      </c>
      <c r="AE11" s="17"/>
      <c r="AF11" s="17">
        <v>0.124182082825121</v>
      </c>
      <c r="AG11" s="17">
        <v>0.14487176348571101</v>
      </c>
      <c r="AH11" s="17">
        <v>0.17146943552995</v>
      </c>
      <c r="AI11" s="17">
        <v>0.15308705003068601</v>
      </c>
      <c r="AJ11" s="17">
        <v>0.109148508008207</v>
      </c>
      <c r="AK11" s="17">
        <v>0.111245446415149</v>
      </c>
      <c r="AL11" s="17"/>
      <c r="AM11" s="17">
        <v>0.123815855989503</v>
      </c>
      <c r="AN11" s="17">
        <v>0.14048567983270299</v>
      </c>
      <c r="AO11" s="17">
        <v>0.13693182239489601</v>
      </c>
      <c r="AP11" s="17">
        <v>0.124066040166475</v>
      </c>
      <c r="AQ11" s="17">
        <v>0.16059036674956001</v>
      </c>
      <c r="AR11" s="17"/>
      <c r="AS11" s="17">
        <v>0.12592437899391901</v>
      </c>
      <c r="AT11" s="17">
        <v>0.126696969024409</v>
      </c>
      <c r="AU11" s="17">
        <v>0.148848778183226</v>
      </c>
      <c r="AV11" s="17"/>
      <c r="AW11" s="17">
        <v>0.182518095491012</v>
      </c>
      <c r="AX11" s="17">
        <v>0.120175540697468</v>
      </c>
      <c r="AY11" s="17">
        <v>0.13334793922443799</v>
      </c>
      <c r="AZ11" s="17">
        <v>0.118553535732384</v>
      </c>
      <c r="BA11" s="17">
        <v>8.7456305858324507E-2</v>
      </c>
      <c r="BB11" s="17"/>
      <c r="BC11" s="17">
        <v>0.10057457005196201</v>
      </c>
      <c r="BD11" s="17">
        <v>0.16259485565131701</v>
      </c>
      <c r="BE11" s="17" t="s">
        <v>101</v>
      </c>
      <c r="BF11" s="17">
        <v>0.165353794504847</v>
      </c>
      <c r="BG11" s="17">
        <v>0.197331893444297</v>
      </c>
      <c r="BH11" s="17">
        <v>0.160725649924987</v>
      </c>
      <c r="BI11" s="17">
        <v>0.171116524675444</v>
      </c>
      <c r="BJ11" s="17"/>
      <c r="BK11" s="17">
        <v>0.160721869458884</v>
      </c>
      <c r="BL11" s="17">
        <v>0.178096569809849</v>
      </c>
      <c r="BM11" s="17">
        <v>0.146211808793169</v>
      </c>
      <c r="BN11" s="17">
        <v>0.11429871810285901</v>
      </c>
      <c r="BO11" s="17">
        <v>0.15485145259768399</v>
      </c>
      <c r="BP11" s="17">
        <v>0.123864713097091</v>
      </c>
      <c r="BQ11" s="17">
        <v>5.4855815995695299E-2</v>
      </c>
      <c r="BR11" s="17">
        <v>0.101472212097676</v>
      </c>
      <c r="BS11" s="17"/>
      <c r="BT11" s="17">
        <v>0.13436608876851799</v>
      </c>
      <c r="BU11" s="17">
        <v>0.118071550033423</v>
      </c>
      <c r="BV11" s="17">
        <v>0.15609954192981601</v>
      </c>
      <c r="BW11" s="17"/>
      <c r="BX11" s="17">
        <v>0.143497432947229</v>
      </c>
      <c r="BY11" s="17">
        <v>0.160332851823526</v>
      </c>
      <c r="BZ11" s="17"/>
      <c r="CA11" s="17">
        <v>8.3379810673609403E-2</v>
      </c>
      <c r="CB11" s="17">
        <v>0.117023150405035</v>
      </c>
      <c r="CC11" s="17">
        <v>0.158911269093791</v>
      </c>
      <c r="CD11" s="17">
        <v>0.16018886759466799</v>
      </c>
      <c r="CE11" s="17">
        <v>0.18694144933812101</v>
      </c>
    </row>
    <row r="12" spans="2:83" x14ac:dyDescent="0.35">
      <c r="B12" s="18" t="s">
        <v>176</v>
      </c>
      <c r="C12" s="17">
        <v>1.9682473195065199E-2</v>
      </c>
      <c r="D12" s="17">
        <v>1.88732510651974E-2</v>
      </c>
      <c r="E12" s="17">
        <v>2.0646741443418701E-2</v>
      </c>
      <c r="F12" s="17"/>
      <c r="G12" s="17">
        <v>5.8236673227037697E-2</v>
      </c>
      <c r="H12" s="17">
        <v>1.6913090659542801E-2</v>
      </c>
      <c r="I12" s="17">
        <v>2.0289512651658799E-2</v>
      </c>
      <c r="J12" s="17">
        <v>8.9811872701077294E-3</v>
      </c>
      <c r="K12" s="17">
        <v>1.79610474068908E-2</v>
      </c>
      <c r="L12" s="17">
        <v>5.5480808134924899E-3</v>
      </c>
      <c r="M12" s="17"/>
      <c r="N12" s="17">
        <v>3.1169365619161501E-2</v>
      </c>
      <c r="O12" s="17">
        <v>2.4604706835493501E-2</v>
      </c>
      <c r="P12" s="17">
        <v>0</v>
      </c>
      <c r="Q12" s="17">
        <v>2.3567638771617699E-2</v>
      </c>
      <c r="R12" s="17">
        <v>1.9465769502545398E-2</v>
      </c>
      <c r="S12" s="17">
        <v>1.0290196670090301E-2</v>
      </c>
      <c r="T12" s="17">
        <v>1.30057402014171E-2</v>
      </c>
      <c r="U12" s="17">
        <v>1.6847287733802799E-2</v>
      </c>
      <c r="V12" s="17">
        <v>8.3599621212092409E-3</v>
      </c>
      <c r="W12" s="17">
        <v>3.77360898235332E-2</v>
      </c>
      <c r="X12" s="17">
        <v>1.1830299314850501E-2</v>
      </c>
      <c r="Y12" s="17">
        <v>3.62963039294079E-2</v>
      </c>
      <c r="Z12" s="17"/>
      <c r="AA12" s="17">
        <v>3.04355541157998E-2</v>
      </c>
      <c r="AB12" s="17">
        <v>3.4050454774647498E-3</v>
      </c>
      <c r="AC12" s="17">
        <v>3.5720417804547398E-2</v>
      </c>
      <c r="AD12" s="17">
        <v>1.10342775475319E-2</v>
      </c>
      <c r="AE12" s="17"/>
      <c r="AF12" s="17">
        <v>3.1401903442112501E-2</v>
      </c>
      <c r="AG12" s="17">
        <v>1.3415875382677E-2</v>
      </c>
      <c r="AH12" s="17">
        <v>2.0073094385379901E-2</v>
      </c>
      <c r="AI12" s="17">
        <v>1.20482763695379E-2</v>
      </c>
      <c r="AJ12" s="17">
        <v>2.5868497392939602E-2</v>
      </c>
      <c r="AK12" s="17">
        <v>1.3437636541621001E-2</v>
      </c>
      <c r="AL12" s="17"/>
      <c r="AM12" s="17">
        <v>2.0524760348210502E-2</v>
      </c>
      <c r="AN12" s="17">
        <v>1.9665392099740601E-2</v>
      </c>
      <c r="AO12" s="17">
        <v>2.1001844918688301E-2</v>
      </c>
      <c r="AP12" s="17">
        <v>4.6887012843114702E-2</v>
      </c>
      <c r="AQ12" s="17">
        <v>1.8093924179813401E-2</v>
      </c>
      <c r="AR12" s="17"/>
      <c r="AS12" s="17">
        <v>1.3983895516188101E-2</v>
      </c>
      <c r="AT12" s="17">
        <v>1.95918113822021E-2</v>
      </c>
      <c r="AU12" s="17">
        <v>3.4089547753377497E-2</v>
      </c>
      <c r="AV12" s="17"/>
      <c r="AW12" s="17">
        <v>2.26083077632665E-2</v>
      </c>
      <c r="AX12" s="17">
        <v>2.9159772488585901E-2</v>
      </c>
      <c r="AY12" s="17">
        <v>1.1272453238695201E-2</v>
      </c>
      <c r="AZ12" s="17">
        <v>1.5703465097005299E-2</v>
      </c>
      <c r="BA12" s="17">
        <v>0</v>
      </c>
      <c r="BB12" s="17"/>
      <c r="BC12" s="17">
        <v>1.450717297098E-2</v>
      </c>
      <c r="BD12" s="17">
        <v>2.6150584475282901E-2</v>
      </c>
      <c r="BE12" s="17" t="s">
        <v>101</v>
      </c>
      <c r="BF12" s="17">
        <v>3.2952996758617001E-2</v>
      </c>
      <c r="BG12" s="17">
        <v>1.6606715664782001E-2</v>
      </c>
      <c r="BH12" s="17">
        <v>1.9111484783022398E-2</v>
      </c>
      <c r="BI12" s="17">
        <v>0</v>
      </c>
      <c r="BJ12" s="17"/>
      <c r="BK12" s="17">
        <v>1.6865932571834E-2</v>
      </c>
      <c r="BL12" s="17">
        <v>2.3844125630463099E-2</v>
      </c>
      <c r="BM12" s="17">
        <v>1.8700749256877199E-2</v>
      </c>
      <c r="BN12" s="17">
        <v>1.39008023229592E-2</v>
      </c>
      <c r="BO12" s="17">
        <v>1.86849560022939E-2</v>
      </c>
      <c r="BP12" s="17">
        <v>1.8352168325814301E-2</v>
      </c>
      <c r="BQ12" s="17">
        <v>3.1671168355527399E-2</v>
      </c>
      <c r="BR12" s="17">
        <v>2.6550001345209E-2</v>
      </c>
      <c r="BS12" s="17"/>
      <c r="BT12" s="17">
        <v>1.87104443888832E-2</v>
      </c>
      <c r="BU12" s="17">
        <v>9.3742638566000208E-3</v>
      </c>
      <c r="BV12" s="17">
        <v>2.7221156263091201E-2</v>
      </c>
      <c r="BW12" s="17"/>
      <c r="BX12" s="17">
        <v>3.4941434029577799E-2</v>
      </c>
      <c r="BY12" s="17">
        <v>2.0527209129458299E-2</v>
      </c>
      <c r="BZ12" s="17"/>
      <c r="CA12" s="17">
        <v>1.0257150294572101E-2</v>
      </c>
      <c r="CB12" s="17">
        <v>2.4139374394212799E-2</v>
      </c>
      <c r="CC12" s="17">
        <v>2.0517122881987499E-2</v>
      </c>
      <c r="CD12" s="17">
        <v>4.3407818109542903E-2</v>
      </c>
      <c r="CE12" s="17">
        <v>3.1106656101463698E-2</v>
      </c>
    </row>
    <row r="13" spans="2:83" x14ac:dyDescent="0.35">
      <c r="B13" s="18" t="s">
        <v>177</v>
      </c>
      <c r="C13" s="17">
        <v>6.0323896933813497E-3</v>
      </c>
      <c r="D13" s="17">
        <v>7.6324775629936998E-3</v>
      </c>
      <c r="E13" s="17">
        <v>4.5248367132122904E-3</v>
      </c>
      <c r="F13" s="17"/>
      <c r="G13" s="17">
        <v>1.54337226375824E-2</v>
      </c>
      <c r="H13" s="17">
        <v>6.54883645456617E-3</v>
      </c>
      <c r="I13" s="17">
        <v>2.5480469800990301E-3</v>
      </c>
      <c r="J13" s="17">
        <v>2.76694695255973E-3</v>
      </c>
      <c r="K13" s="17">
        <v>1.01164274517606E-2</v>
      </c>
      <c r="L13" s="17">
        <v>2.0786606025854598E-3</v>
      </c>
      <c r="M13" s="17"/>
      <c r="N13" s="17">
        <v>4.3247987960147701E-3</v>
      </c>
      <c r="O13" s="17">
        <v>9.3168158366845506E-3</v>
      </c>
      <c r="P13" s="17">
        <v>5.7369143606838102E-3</v>
      </c>
      <c r="Q13" s="17">
        <v>5.4187521478075099E-3</v>
      </c>
      <c r="R13" s="17">
        <v>2.0067817264949099E-2</v>
      </c>
      <c r="S13" s="17">
        <v>6.1476507962119403E-3</v>
      </c>
      <c r="T13" s="17">
        <v>5.4128306384263703E-3</v>
      </c>
      <c r="U13" s="17">
        <v>0</v>
      </c>
      <c r="V13" s="17">
        <v>7.9567464611915596E-3</v>
      </c>
      <c r="W13" s="17">
        <v>0</v>
      </c>
      <c r="X13" s="17">
        <v>0</v>
      </c>
      <c r="Y13" s="17">
        <v>0</v>
      </c>
      <c r="Z13" s="17"/>
      <c r="AA13" s="17">
        <v>1.9115908190974499E-3</v>
      </c>
      <c r="AB13" s="17">
        <v>3.5259334472857902E-3</v>
      </c>
      <c r="AC13" s="17">
        <v>8.2816861746652804E-3</v>
      </c>
      <c r="AD13" s="17">
        <v>1.1155464722006399E-2</v>
      </c>
      <c r="AE13" s="17"/>
      <c r="AF13" s="17">
        <v>1.23268328651572E-2</v>
      </c>
      <c r="AG13" s="17">
        <v>3.5345722783924299E-3</v>
      </c>
      <c r="AH13" s="17">
        <v>3.3207165218764401E-3</v>
      </c>
      <c r="AI13" s="17">
        <v>6.9073378077548096E-3</v>
      </c>
      <c r="AJ13" s="17">
        <v>0</v>
      </c>
      <c r="AK13" s="17">
        <v>1.2557529662428801E-2</v>
      </c>
      <c r="AL13" s="17"/>
      <c r="AM13" s="17">
        <v>4.4869788257814796E-3</v>
      </c>
      <c r="AN13" s="17">
        <v>1.04718597111136E-2</v>
      </c>
      <c r="AO13" s="17">
        <v>0</v>
      </c>
      <c r="AP13" s="17">
        <v>0</v>
      </c>
      <c r="AQ13" s="17">
        <v>9.44654155939058E-3</v>
      </c>
      <c r="AR13" s="17"/>
      <c r="AS13" s="17">
        <v>9.6317258709239101E-3</v>
      </c>
      <c r="AT13" s="17">
        <v>6.1741639562398502E-3</v>
      </c>
      <c r="AU13" s="17">
        <v>0</v>
      </c>
      <c r="AV13" s="17"/>
      <c r="AW13" s="17">
        <v>1.1559753737414099E-2</v>
      </c>
      <c r="AX13" s="17">
        <v>4.8861260860971097E-3</v>
      </c>
      <c r="AY13" s="17">
        <v>6.1918151664873498E-3</v>
      </c>
      <c r="AZ13" s="17">
        <v>0</v>
      </c>
      <c r="BA13" s="17">
        <v>0</v>
      </c>
      <c r="BB13" s="17"/>
      <c r="BC13" s="17">
        <v>1.3448449394292299E-3</v>
      </c>
      <c r="BD13" s="17">
        <v>4.1031322119958599E-3</v>
      </c>
      <c r="BE13" s="17" t="s">
        <v>101</v>
      </c>
      <c r="BF13" s="17">
        <v>1.32361727675034E-2</v>
      </c>
      <c r="BG13" s="17">
        <v>2.8026041723433599E-2</v>
      </c>
      <c r="BH13" s="17">
        <v>7.0775312419322301E-3</v>
      </c>
      <c r="BI13" s="17">
        <v>0</v>
      </c>
      <c r="BJ13" s="17"/>
      <c r="BK13" s="17">
        <v>7.30573153807129E-3</v>
      </c>
      <c r="BL13" s="17">
        <v>5.72956568959647E-3</v>
      </c>
      <c r="BM13" s="17">
        <v>1.0268951401297501E-2</v>
      </c>
      <c r="BN13" s="17">
        <v>3.4845339012123402E-3</v>
      </c>
      <c r="BO13" s="17">
        <v>1.0127255345669901E-2</v>
      </c>
      <c r="BP13" s="17">
        <v>0</v>
      </c>
      <c r="BQ13" s="17">
        <v>1.08386801441067E-2</v>
      </c>
      <c r="BR13" s="17">
        <v>0</v>
      </c>
      <c r="BS13" s="17"/>
      <c r="BT13" s="17">
        <v>3.6043499197133799E-3</v>
      </c>
      <c r="BU13" s="17">
        <v>5.1861298399697399E-3</v>
      </c>
      <c r="BV13" s="17">
        <v>8.4407837311351198E-3</v>
      </c>
      <c r="BW13" s="17"/>
      <c r="BX13" s="17">
        <v>9.5292223735331891E-3</v>
      </c>
      <c r="BY13" s="17">
        <v>5.2746621374055698E-3</v>
      </c>
      <c r="BZ13" s="17"/>
      <c r="CA13" s="17">
        <v>0</v>
      </c>
      <c r="CB13" s="17">
        <v>0</v>
      </c>
      <c r="CC13" s="17">
        <v>4.4126811738662598E-3</v>
      </c>
      <c r="CD13" s="17">
        <v>1.5398226080456099E-2</v>
      </c>
      <c r="CE13" s="17">
        <v>7.0769553195844303E-3</v>
      </c>
    </row>
    <row r="14" spans="2:83" x14ac:dyDescent="0.35">
      <c r="B14" s="18" t="s">
        <v>113</v>
      </c>
      <c r="C14" s="17">
        <v>2.8920725685659301E-2</v>
      </c>
      <c r="D14" s="17">
        <v>2.2895618015868899E-2</v>
      </c>
      <c r="E14" s="17">
        <v>3.5055857180778298E-2</v>
      </c>
      <c r="F14" s="17"/>
      <c r="G14" s="17">
        <v>3.5220216470460801E-2</v>
      </c>
      <c r="H14" s="17">
        <v>3.1369742848325798E-2</v>
      </c>
      <c r="I14" s="17">
        <v>2.05969183947569E-2</v>
      </c>
      <c r="J14" s="17">
        <v>4.5399155276784703E-2</v>
      </c>
      <c r="K14" s="17">
        <v>2.1968214765967799E-2</v>
      </c>
      <c r="L14" s="17">
        <v>2.07963145904623E-2</v>
      </c>
      <c r="M14" s="17"/>
      <c r="N14" s="17">
        <v>2.8363832179580498E-2</v>
      </c>
      <c r="O14" s="17">
        <v>3.7584023828794798E-2</v>
      </c>
      <c r="P14" s="17">
        <v>1.19219021320676E-2</v>
      </c>
      <c r="Q14" s="17">
        <v>3.1010698253818001E-2</v>
      </c>
      <c r="R14" s="17">
        <v>4.31789502515195E-2</v>
      </c>
      <c r="S14" s="17">
        <v>4.01177524499262E-2</v>
      </c>
      <c r="T14" s="17">
        <v>2.99473755529817E-2</v>
      </c>
      <c r="U14" s="17">
        <v>0</v>
      </c>
      <c r="V14" s="17">
        <v>1.8335953127751398E-2</v>
      </c>
      <c r="W14" s="17">
        <v>3.5862699599021199E-2</v>
      </c>
      <c r="X14" s="17">
        <v>3.17140927279577E-2</v>
      </c>
      <c r="Y14" s="17">
        <v>1.48864965033622E-2</v>
      </c>
      <c r="Z14" s="17"/>
      <c r="AA14" s="17">
        <v>2.6614133284703401E-2</v>
      </c>
      <c r="AB14" s="17">
        <v>1.7862414475874899E-2</v>
      </c>
      <c r="AC14" s="17">
        <v>2.9578445053869199E-2</v>
      </c>
      <c r="AD14" s="17">
        <v>4.2561328225140201E-2</v>
      </c>
      <c r="AE14" s="17"/>
      <c r="AF14" s="17">
        <v>3.5377204480093502E-2</v>
      </c>
      <c r="AG14" s="17">
        <v>2.0667447894816299E-2</v>
      </c>
      <c r="AH14" s="17">
        <v>2.9666983567831502E-2</v>
      </c>
      <c r="AI14" s="17">
        <v>2.8976767310792101E-2</v>
      </c>
      <c r="AJ14" s="17">
        <v>3.6070642656440298E-2</v>
      </c>
      <c r="AK14" s="17">
        <v>2.6116479741758101E-2</v>
      </c>
      <c r="AL14" s="17"/>
      <c r="AM14" s="17">
        <v>3.6816953377577698E-2</v>
      </c>
      <c r="AN14" s="17">
        <v>1.8030318579921899E-2</v>
      </c>
      <c r="AO14" s="17">
        <v>2.4061410224117799E-2</v>
      </c>
      <c r="AP14" s="17">
        <v>0</v>
      </c>
      <c r="AQ14" s="17">
        <v>5.1958861398499999E-2</v>
      </c>
      <c r="AR14" s="17"/>
      <c r="AS14" s="17">
        <v>2.2644935875222701E-2</v>
      </c>
      <c r="AT14" s="17">
        <v>9.1341564634915898E-3</v>
      </c>
      <c r="AU14" s="17">
        <v>2.0105280751830601E-2</v>
      </c>
      <c r="AV14" s="17"/>
      <c r="AW14" s="17">
        <v>3.7793513354772303E-2</v>
      </c>
      <c r="AX14" s="17">
        <v>3.0068658760838699E-2</v>
      </c>
      <c r="AY14" s="17">
        <v>2.4744819890713799E-2</v>
      </c>
      <c r="AZ14" s="17">
        <v>2.1775934336929099E-2</v>
      </c>
      <c r="BA14" s="17">
        <v>4.9984004535132499E-2</v>
      </c>
      <c r="BB14" s="17"/>
      <c r="BC14" s="17">
        <v>3.1228708463782499E-2</v>
      </c>
      <c r="BD14" s="17">
        <v>2.02658373000521E-2</v>
      </c>
      <c r="BE14" s="17" t="s">
        <v>101</v>
      </c>
      <c r="BF14" s="17">
        <v>1.1352138600589E-2</v>
      </c>
      <c r="BG14" s="17">
        <v>3.2617842089315299E-2</v>
      </c>
      <c r="BH14" s="17">
        <v>3.8061796981163701E-2</v>
      </c>
      <c r="BI14" s="17">
        <v>6.7827967145060605E-2</v>
      </c>
      <c r="BJ14" s="17"/>
      <c r="BK14" s="17">
        <v>5.6722526831275398E-2</v>
      </c>
      <c r="BL14" s="17">
        <v>2.6591680507665801E-2</v>
      </c>
      <c r="BM14" s="17">
        <v>3.2758159914972197E-2</v>
      </c>
      <c r="BN14" s="17">
        <v>2.47838405100014E-2</v>
      </c>
      <c r="BO14" s="17">
        <v>9.4856034168732204E-3</v>
      </c>
      <c r="BP14" s="17">
        <v>1.38812361421875E-2</v>
      </c>
      <c r="BQ14" s="17">
        <v>6.18444145617855E-2</v>
      </c>
      <c r="BR14" s="17">
        <v>3.89123364240299E-2</v>
      </c>
      <c r="BS14" s="17"/>
      <c r="BT14" s="17">
        <v>1.85362075726337E-2</v>
      </c>
      <c r="BU14" s="17">
        <v>2.7828209145340701E-2</v>
      </c>
      <c r="BV14" s="17">
        <v>3.7617941308262397E-2</v>
      </c>
      <c r="BW14" s="17"/>
      <c r="BX14" s="17">
        <v>2.7054651944039099E-2</v>
      </c>
      <c r="BY14" s="17">
        <v>2.7317007180806999E-2</v>
      </c>
      <c r="BZ14" s="17"/>
      <c r="CA14" s="17">
        <v>0</v>
      </c>
      <c r="CB14" s="17">
        <v>2.5756192341874699E-2</v>
      </c>
      <c r="CC14" s="17">
        <v>2.1289790130082701E-2</v>
      </c>
      <c r="CD14" s="17">
        <v>3.1304555047158802E-2</v>
      </c>
      <c r="CE14" s="17">
        <v>5.6125021418891897E-2</v>
      </c>
    </row>
    <row r="15" spans="2:83" x14ac:dyDescent="0.35">
      <c r="B15" s="18" t="s">
        <v>178</v>
      </c>
      <c r="C15" s="20">
        <v>0.80617284004682199</v>
      </c>
      <c r="D15" s="20">
        <v>0.79993604510229199</v>
      </c>
      <c r="E15" s="20">
        <v>0.81347193502631099</v>
      </c>
      <c r="F15" s="20"/>
      <c r="G15" s="20">
        <v>0.71483786466432797</v>
      </c>
      <c r="H15" s="20">
        <v>0.80469521664796595</v>
      </c>
      <c r="I15" s="20">
        <v>0.78672441676305604</v>
      </c>
      <c r="J15" s="20">
        <v>0.791144239712399</v>
      </c>
      <c r="K15" s="20">
        <v>0.82647222634709905</v>
      </c>
      <c r="L15" s="20">
        <v>0.88263882810314698</v>
      </c>
      <c r="M15" s="20"/>
      <c r="N15" s="20">
        <v>0.81325263392776304</v>
      </c>
      <c r="O15" s="20">
        <v>0.782342385609612</v>
      </c>
      <c r="P15" s="20">
        <v>0.85366302269386796</v>
      </c>
      <c r="Q15" s="20">
        <v>0.77473633012280096</v>
      </c>
      <c r="R15" s="20">
        <v>0.79221015626259605</v>
      </c>
      <c r="S15" s="20">
        <v>0.75189720645198799</v>
      </c>
      <c r="T15" s="20">
        <v>0.83343737487090097</v>
      </c>
      <c r="U15" s="20">
        <v>0.85913000194976996</v>
      </c>
      <c r="V15" s="20">
        <v>0.83122900914192799</v>
      </c>
      <c r="W15" s="20">
        <v>0.77406302008039696</v>
      </c>
      <c r="X15" s="20">
        <v>0.85872064711528395</v>
      </c>
      <c r="Y15" s="20">
        <v>0.81324468156561203</v>
      </c>
      <c r="Z15" s="20"/>
      <c r="AA15" s="20">
        <v>0.84928790770805795</v>
      </c>
      <c r="AB15" s="20">
        <v>0.83218880783713201</v>
      </c>
      <c r="AC15" s="20">
        <v>0.780391650656864</v>
      </c>
      <c r="AD15" s="20">
        <v>0.75760355234311705</v>
      </c>
      <c r="AE15" s="20"/>
      <c r="AF15" s="20">
        <v>0.79671197638751601</v>
      </c>
      <c r="AG15" s="20">
        <v>0.81751034095840303</v>
      </c>
      <c r="AH15" s="20">
        <v>0.77546976999496298</v>
      </c>
      <c r="AI15" s="20">
        <v>0.798980568481229</v>
      </c>
      <c r="AJ15" s="20">
        <v>0.82891235194241297</v>
      </c>
      <c r="AK15" s="20">
        <v>0.83664290763904303</v>
      </c>
      <c r="AL15" s="20"/>
      <c r="AM15" s="20">
        <v>0.81435545145892696</v>
      </c>
      <c r="AN15" s="20">
        <v>0.81134674977652099</v>
      </c>
      <c r="AO15" s="20">
        <v>0.81800492246229795</v>
      </c>
      <c r="AP15" s="20">
        <v>0.82904694699041004</v>
      </c>
      <c r="AQ15" s="20">
        <v>0.75991030611273602</v>
      </c>
      <c r="AR15" s="20"/>
      <c r="AS15" s="20">
        <v>0.82781506374374703</v>
      </c>
      <c r="AT15" s="20">
        <v>0.83840289917365696</v>
      </c>
      <c r="AU15" s="20">
        <v>0.79695639331156598</v>
      </c>
      <c r="AV15" s="20"/>
      <c r="AW15" s="20">
        <v>0.74552032965353499</v>
      </c>
      <c r="AX15" s="20">
        <v>0.81570990196701099</v>
      </c>
      <c r="AY15" s="20">
        <v>0.82444297247966603</v>
      </c>
      <c r="AZ15" s="20">
        <v>0.843967064833682</v>
      </c>
      <c r="BA15" s="20">
        <v>0.86255968960654295</v>
      </c>
      <c r="BB15" s="20"/>
      <c r="BC15" s="20">
        <v>0.85234470357384695</v>
      </c>
      <c r="BD15" s="20">
        <v>0.78688559036135197</v>
      </c>
      <c r="BE15" s="20" t="s">
        <v>101</v>
      </c>
      <c r="BF15" s="20">
        <v>0.77710489736844401</v>
      </c>
      <c r="BG15" s="20">
        <v>0.72541750707817199</v>
      </c>
      <c r="BH15" s="20">
        <v>0.77502353706889404</v>
      </c>
      <c r="BI15" s="20">
        <v>0.76105550817949497</v>
      </c>
      <c r="BJ15" s="20"/>
      <c r="BK15" s="20">
        <v>0.758383939599936</v>
      </c>
      <c r="BL15" s="20">
        <v>0.76573805836242603</v>
      </c>
      <c r="BM15" s="20">
        <v>0.79206033063368397</v>
      </c>
      <c r="BN15" s="20">
        <v>0.84353210516296795</v>
      </c>
      <c r="BO15" s="20">
        <v>0.80685073263747897</v>
      </c>
      <c r="BP15" s="20">
        <v>0.84390188243490805</v>
      </c>
      <c r="BQ15" s="20">
        <v>0.84078992094288496</v>
      </c>
      <c r="BR15" s="20">
        <v>0.83306545013308497</v>
      </c>
      <c r="BS15" s="20"/>
      <c r="BT15" s="20">
        <v>0.824782909350252</v>
      </c>
      <c r="BU15" s="20">
        <v>0.839539847124667</v>
      </c>
      <c r="BV15" s="20">
        <v>0.77062057676769502</v>
      </c>
      <c r="BW15" s="20"/>
      <c r="BX15" s="20">
        <v>0.78497725870562096</v>
      </c>
      <c r="BY15" s="20">
        <v>0.78654826972880398</v>
      </c>
      <c r="BZ15" s="20"/>
      <c r="CA15" s="20">
        <v>0.90636303903181803</v>
      </c>
      <c r="CB15" s="20">
        <v>0.83308128285887695</v>
      </c>
      <c r="CC15" s="20">
        <v>0.79486913672027204</v>
      </c>
      <c r="CD15" s="20">
        <v>0.74970053316817398</v>
      </c>
      <c r="CE15" s="20">
        <v>0.71874991782193898</v>
      </c>
    </row>
    <row r="16" spans="2:83" x14ac:dyDescent="0.35">
      <c r="B16" s="18" t="s">
        <v>179</v>
      </c>
      <c r="C16" s="20">
        <v>2.5714862888446498E-2</v>
      </c>
      <c r="D16" s="20">
        <v>2.6505728628191099E-2</v>
      </c>
      <c r="E16" s="20">
        <v>2.5171578156631E-2</v>
      </c>
      <c r="F16" s="20"/>
      <c r="G16" s="20">
        <v>7.367039586462E-2</v>
      </c>
      <c r="H16" s="20">
        <v>2.3461927114109001E-2</v>
      </c>
      <c r="I16" s="20">
        <v>2.2837559631757799E-2</v>
      </c>
      <c r="J16" s="20">
        <v>1.1748134222667499E-2</v>
      </c>
      <c r="K16" s="20">
        <v>2.8077474858651402E-2</v>
      </c>
      <c r="L16" s="20">
        <v>7.6267414160779501E-3</v>
      </c>
      <c r="M16" s="20"/>
      <c r="N16" s="20">
        <v>3.5494164415176298E-2</v>
      </c>
      <c r="O16" s="20">
        <v>3.3921522672178003E-2</v>
      </c>
      <c r="P16" s="20">
        <v>5.7369143606838102E-3</v>
      </c>
      <c r="Q16" s="20">
        <v>2.89863909194252E-2</v>
      </c>
      <c r="R16" s="20">
        <v>3.9533586767494501E-2</v>
      </c>
      <c r="S16" s="20">
        <v>1.6437847466302301E-2</v>
      </c>
      <c r="T16" s="20">
        <v>1.8418570839843398E-2</v>
      </c>
      <c r="U16" s="20">
        <v>1.6847287733802799E-2</v>
      </c>
      <c r="V16" s="20">
        <v>1.63167085824008E-2</v>
      </c>
      <c r="W16" s="20">
        <v>3.77360898235332E-2</v>
      </c>
      <c r="X16" s="20">
        <v>1.1830299314850501E-2</v>
      </c>
      <c r="Y16" s="20">
        <v>3.62963039294079E-2</v>
      </c>
      <c r="Z16" s="20"/>
      <c r="AA16" s="20">
        <v>3.23471449348973E-2</v>
      </c>
      <c r="AB16" s="20">
        <v>6.9309789247505504E-3</v>
      </c>
      <c r="AC16" s="20">
        <v>4.4002103979212698E-2</v>
      </c>
      <c r="AD16" s="20">
        <v>2.21897422695383E-2</v>
      </c>
      <c r="AE16" s="20"/>
      <c r="AF16" s="20">
        <v>4.37287363072697E-2</v>
      </c>
      <c r="AG16" s="20">
        <v>1.6950447661069502E-2</v>
      </c>
      <c r="AH16" s="20">
        <v>2.3393810907256299E-2</v>
      </c>
      <c r="AI16" s="20">
        <v>1.89556141772927E-2</v>
      </c>
      <c r="AJ16" s="20">
        <v>2.5868497392939602E-2</v>
      </c>
      <c r="AK16" s="20">
        <v>2.5995166204049801E-2</v>
      </c>
      <c r="AL16" s="20"/>
      <c r="AM16" s="20">
        <v>2.5011739173991999E-2</v>
      </c>
      <c r="AN16" s="20">
        <v>3.01372518108542E-2</v>
      </c>
      <c r="AO16" s="20">
        <v>2.1001844918688301E-2</v>
      </c>
      <c r="AP16" s="20">
        <v>4.6887012843114702E-2</v>
      </c>
      <c r="AQ16" s="20">
        <v>2.7540465739204E-2</v>
      </c>
      <c r="AR16" s="20"/>
      <c r="AS16" s="20">
        <v>2.3615621387112099E-2</v>
      </c>
      <c r="AT16" s="20">
        <v>2.5765975338442E-2</v>
      </c>
      <c r="AU16" s="20">
        <v>3.4089547753377497E-2</v>
      </c>
      <c r="AV16" s="20"/>
      <c r="AW16" s="20">
        <v>3.4168061500680497E-2</v>
      </c>
      <c r="AX16" s="20">
        <v>3.4045898574683001E-2</v>
      </c>
      <c r="AY16" s="20">
        <v>1.74642684051825E-2</v>
      </c>
      <c r="AZ16" s="20">
        <v>1.5703465097005299E-2</v>
      </c>
      <c r="BA16" s="20">
        <v>0</v>
      </c>
      <c r="BB16" s="20"/>
      <c r="BC16" s="20">
        <v>1.5852017910409199E-2</v>
      </c>
      <c r="BD16" s="20">
        <v>3.0253716687278699E-2</v>
      </c>
      <c r="BE16" s="20" t="s">
        <v>101</v>
      </c>
      <c r="BF16" s="20">
        <v>4.6189169526120399E-2</v>
      </c>
      <c r="BG16" s="20">
        <v>4.4632757388215601E-2</v>
      </c>
      <c r="BH16" s="20">
        <v>2.61890160249547E-2</v>
      </c>
      <c r="BI16" s="20">
        <v>0</v>
      </c>
      <c r="BJ16" s="20"/>
      <c r="BK16" s="20">
        <v>2.4171664109905299E-2</v>
      </c>
      <c r="BL16" s="20">
        <v>2.95736913200596E-2</v>
      </c>
      <c r="BM16" s="20">
        <v>2.89697006581747E-2</v>
      </c>
      <c r="BN16" s="20">
        <v>1.7385336224171599E-2</v>
      </c>
      <c r="BO16" s="20">
        <v>2.8812211347963801E-2</v>
      </c>
      <c r="BP16" s="20">
        <v>1.8352168325814301E-2</v>
      </c>
      <c r="BQ16" s="20">
        <v>4.2509848499634101E-2</v>
      </c>
      <c r="BR16" s="20">
        <v>2.6550001345209E-2</v>
      </c>
      <c r="BS16" s="20"/>
      <c r="BT16" s="20">
        <v>2.2314794308596599E-2</v>
      </c>
      <c r="BU16" s="20">
        <v>1.45603936965698E-2</v>
      </c>
      <c r="BV16" s="20">
        <v>3.5661939994226302E-2</v>
      </c>
      <c r="BW16" s="20"/>
      <c r="BX16" s="20">
        <v>4.4470656403111E-2</v>
      </c>
      <c r="BY16" s="20">
        <v>2.58018712668639E-2</v>
      </c>
      <c r="BZ16" s="20"/>
      <c r="CA16" s="20">
        <v>1.0257150294572101E-2</v>
      </c>
      <c r="CB16" s="20">
        <v>2.4139374394212799E-2</v>
      </c>
      <c r="CC16" s="20">
        <v>2.4929804055853801E-2</v>
      </c>
      <c r="CD16" s="20">
        <v>5.8806044189998997E-2</v>
      </c>
      <c r="CE16" s="20">
        <v>3.8183611421048098E-2</v>
      </c>
    </row>
    <row r="17" spans="2:83" x14ac:dyDescent="0.35">
      <c r="B17" s="18" t="s">
        <v>140</v>
      </c>
      <c r="C17" s="21">
        <v>0.78045797715837495</v>
      </c>
      <c r="D17" s="21">
        <v>0.77343031647410099</v>
      </c>
      <c r="E17" s="21">
        <v>0.78830035686968003</v>
      </c>
      <c r="F17" s="21"/>
      <c r="G17" s="21">
        <v>0.64116746879970798</v>
      </c>
      <c r="H17" s="21">
        <v>0.78123328953385696</v>
      </c>
      <c r="I17" s="21">
        <v>0.763886857131299</v>
      </c>
      <c r="J17" s="21">
        <v>0.77939610548973104</v>
      </c>
      <c r="K17" s="21">
        <v>0.79839475148844796</v>
      </c>
      <c r="L17" s="21">
        <v>0.87501208668706898</v>
      </c>
      <c r="M17" s="21"/>
      <c r="N17" s="21">
        <v>0.77775846951258598</v>
      </c>
      <c r="O17" s="21">
        <v>0.74842086293743404</v>
      </c>
      <c r="P17" s="21">
        <v>0.84792610833318405</v>
      </c>
      <c r="Q17" s="21">
        <v>0.74574993920337596</v>
      </c>
      <c r="R17" s="21">
        <v>0.75267656949510198</v>
      </c>
      <c r="S17" s="21">
        <v>0.73545935898568504</v>
      </c>
      <c r="T17" s="21">
        <v>0.81501880403105798</v>
      </c>
      <c r="U17" s="21">
        <v>0.84228271421596701</v>
      </c>
      <c r="V17" s="21">
        <v>0.81491230055952701</v>
      </c>
      <c r="W17" s="21">
        <v>0.73632693025686402</v>
      </c>
      <c r="X17" s="21">
        <v>0.84689034780043304</v>
      </c>
      <c r="Y17" s="21">
        <v>0.77694837763620495</v>
      </c>
      <c r="Z17" s="21"/>
      <c r="AA17" s="21">
        <v>0.81694076277316097</v>
      </c>
      <c r="AB17" s="21">
        <v>0.82525782891238098</v>
      </c>
      <c r="AC17" s="21">
        <v>0.736389546677652</v>
      </c>
      <c r="AD17" s="21">
        <v>0.73541381007357898</v>
      </c>
      <c r="AE17" s="21"/>
      <c r="AF17" s="21">
        <v>0.75298324008024597</v>
      </c>
      <c r="AG17" s="21">
        <v>0.80055989329733401</v>
      </c>
      <c r="AH17" s="21">
        <v>0.75207595908770597</v>
      </c>
      <c r="AI17" s="21">
        <v>0.78002495430393703</v>
      </c>
      <c r="AJ17" s="21">
        <v>0.80304385454947402</v>
      </c>
      <c r="AK17" s="21">
        <v>0.81064774143499296</v>
      </c>
      <c r="AL17" s="21"/>
      <c r="AM17" s="21">
        <v>0.78934371228493505</v>
      </c>
      <c r="AN17" s="21">
        <v>0.78120949796566697</v>
      </c>
      <c r="AO17" s="21">
        <v>0.79700307754360999</v>
      </c>
      <c r="AP17" s="21">
        <v>0.78215993414729501</v>
      </c>
      <c r="AQ17" s="21">
        <v>0.73236984037353203</v>
      </c>
      <c r="AR17" s="21"/>
      <c r="AS17" s="21">
        <v>0.80419944235663499</v>
      </c>
      <c r="AT17" s="21">
        <v>0.81263692383521502</v>
      </c>
      <c r="AU17" s="21">
        <v>0.76286684555818796</v>
      </c>
      <c r="AV17" s="21"/>
      <c r="AW17" s="21">
        <v>0.71135226815285402</v>
      </c>
      <c r="AX17" s="21">
        <v>0.781664003392328</v>
      </c>
      <c r="AY17" s="21">
        <v>0.80697870407448402</v>
      </c>
      <c r="AZ17" s="21">
        <v>0.82826359973667596</v>
      </c>
      <c r="BA17" s="21">
        <v>0.86255968960654295</v>
      </c>
      <c r="BB17" s="21"/>
      <c r="BC17" s="21">
        <v>0.83649268566343704</v>
      </c>
      <c r="BD17" s="21">
        <v>0.75663187367407303</v>
      </c>
      <c r="BE17" s="21" t="s">
        <v>101</v>
      </c>
      <c r="BF17" s="21">
        <v>0.73091572784232295</v>
      </c>
      <c r="BG17" s="21">
        <v>0.68078474968995695</v>
      </c>
      <c r="BH17" s="21">
        <v>0.74883452104393999</v>
      </c>
      <c r="BI17" s="21">
        <v>0.76105550817949497</v>
      </c>
      <c r="BJ17" s="21"/>
      <c r="BK17" s="21">
        <v>0.73421227549002999</v>
      </c>
      <c r="BL17" s="21">
        <v>0.73616436704236599</v>
      </c>
      <c r="BM17" s="21">
        <v>0.76309062997550903</v>
      </c>
      <c r="BN17" s="21">
        <v>0.82614676893879602</v>
      </c>
      <c r="BO17" s="21">
        <v>0.77803852128951601</v>
      </c>
      <c r="BP17" s="21">
        <v>0.82554971410909295</v>
      </c>
      <c r="BQ17" s="21">
        <v>0.79828007244325105</v>
      </c>
      <c r="BR17" s="21">
        <v>0.80651544878787595</v>
      </c>
      <c r="BS17" s="21"/>
      <c r="BT17" s="21">
        <v>0.80246811504165505</v>
      </c>
      <c r="BU17" s="21">
        <v>0.82497945342809698</v>
      </c>
      <c r="BV17" s="21">
        <v>0.73495863677346895</v>
      </c>
      <c r="BW17" s="21"/>
      <c r="BX17" s="21">
        <v>0.74050660230250998</v>
      </c>
      <c r="BY17" s="21">
        <v>0.76074639846194003</v>
      </c>
      <c r="BZ17" s="21"/>
      <c r="CA17" s="21">
        <v>0.89610588873724595</v>
      </c>
      <c r="CB17" s="21">
        <v>0.80894190846466396</v>
      </c>
      <c r="CC17" s="21">
        <v>0.76993933266441805</v>
      </c>
      <c r="CD17" s="21">
        <v>0.69089448897817496</v>
      </c>
      <c r="CE17" s="21">
        <v>0.680566306400891</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0.18541121060183699</v>
      </c>
      <c r="D9" s="17">
        <v>0.18965428764609599</v>
      </c>
      <c r="E9" s="17">
        <v>0.18106352165452599</v>
      </c>
      <c r="F9" s="17"/>
      <c r="G9" s="17">
        <v>0.197797527637607</v>
      </c>
      <c r="H9" s="17">
        <v>0.266802980305611</v>
      </c>
      <c r="I9" s="17">
        <v>0.19536858616080599</v>
      </c>
      <c r="J9" s="17">
        <v>0.15735294796306501</v>
      </c>
      <c r="K9" s="17">
        <v>0.14213730667987301</v>
      </c>
      <c r="L9" s="17">
        <v>0.154212832576828</v>
      </c>
      <c r="M9" s="17"/>
      <c r="N9" s="17">
        <v>0.246352956171178</v>
      </c>
      <c r="O9" s="17">
        <v>0.17208057941612301</v>
      </c>
      <c r="P9" s="17">
        <v>0.21897016309968001</v>
      </c>
      <c r="Q9" s="17">
        <v>0.17525662542047399</v>
      </c>
      <c r="R9" s="17">
        <v>0.17288710145170599</v>
      </c>
      <c r="S9" s="17">
        <v>0.12754038300429599</v>
      </c>
      <c r="T9" s="17">
        <v>0.198817477706449</v>
      </c>
      <c r="U9" s="17">
        <v>0.18741630564845299</v>
      </c>
      <c r="V9" s="17">
        <v>0.187833535152376</v>
      </c>
      <c r="W9" s="17">
        <v>0.124502255081705</v>
      </c>
      <c r="X9" s="17">
        <v>0.24380540705029299</v>
      </c>
      <c r="Y9" s="17">
        <v>0.13967909473326701</v>
      </c>
      <c r="Z9" s="17"/>
      <c r="AA9" s="17">
        <v>0.15541531626862801</v>
      </c>
      <c r="AB9" s="17">
        <v>0.203549839873052</v>
      </c>
      <c r="AC9" s="17">
        <v>0.20639996879984401</v>
      </c>
      <c r="AD9" s="17">
        <v>0.17975081973665799</v>
      </c>
      <c r="AE9" s="17"/>
      <c r="AF9" s="17">
        <v>0.245815687739209</v>
      </c>
      <c r="AG9" s="17">
        <v>0.18886163370954401</v>
      </c>
      <c r="AH9" s="17">
        <v>0.17786132571486399</v>
      </c>
      <c r="AI9" s="17">
        <v>0.14203400507007999</v>
      </c>
      <c r="AJ9" s="17">
        <v>0.148811673456929</v>
      </c>
      <c r="AK9" s="17">
        <v>0.15823383167867899</v>
      </c>
      <c r="AL9" s="17"/>
      <c r="AM9" s="17">
        <v>0.15085752181043599</v>
      </c>
      <c r="AN9" s="17">
        <v>0.24756882995259699</v>
      </c>
      <c r="AO9" s="17">
        <v>0.18742540537222899</v>
      </c>
      <c r="AP9" s="17">
        <v>0.249713615757231</v>
      </c>
      <c r="AQ9" s="17">
        <v>0.143285954118271</v>
      </c>
      <c r="AR9" s="17"/>
      <c r="AS9" s="17">
        <v>0.136181767579239</v>
      </c>
      <c r="AT9" s="17">
        <v>0.229774783180408</v>
      </c>
      <c r="AU9" s="17">
        <v>0.16953289513577</v>
      </c>
      <c r="AV9" s="17"/>
      <c r="AW9" s="17">
        <v>0.186588914868246</v>
      </c>
      <c r="AX9" s="17">
        <v>0.176181650957969</v>
      </c>
      <c r="AY9" s="17">
        <v>0.20026011603296001</v>
      </c>
      <c r="AZ9" s="17">
        <v>0.18047655407838301</v>
      </c>
      <c r="BA9" s="17">
        <v>0.262193390584746</v>
      </c>
      <c r="BB9" s="17"/>
      <c r="BC9" s="17">
        <v>0.15547897066904801</v>
      </c>
      <c r="BD9" s="17">
        <v>0.166056728578271</v>
      </c>
      <c r="BE9" s="17" t="s">
        <v>101</v>
      </c>
      <c r="BF9" s="17">
        <v>0.248321155319565</v>
      </c>
      <c r="BG9" s="17">
        <v>0.205339912798225</v>
      </c>
      <c r="BH9" s="17">
        <v>0.246913509256563</v>
      </c>
      <c r="BI9" s="17">
        <v>0.21700915945844301</v>
      </c>
      <c r="BJ9" s="17"/>
      <c r="BK9" s="17">
        <v>0.21400787107670699</v>
      </c>
      <c r="BL9" s="17">
        <v>0.19060920666398301</v>
      </c>
      <c r="BM9" s="17">
        <v>0.19233104824349501</v>
      </c>
      <c r="BN9" s="17">
        <v>0.16056482239377201</v>
      </c>
      <c r="BO9" s="17">
        <v>0.173612022943925</v>
      </c>
      <c r="BP9" s="17">
        <v>0.226041078467979</v>
      </c>
      <c r="BQ9" s="17">
        <v>0.167270887121583</v>
      </c>
      <c r="BR9" s="17">
        <v>0.226074092459319</v>
      </c>
      <c r="BS9" s="17"/>
      <c r="BT9" s="17">
        <v>0.21399398793857799</v>
      </c>
      <c r="BU9" s="17">
        <v>0.14468823122132299</v>
      </c>
      <c r="BV9" s="17">
        <v>0.18979117712708701</v>
      </c>
      <c r="BW9" s="17"/>
      <c r="BX9" s="17">
        <v>0.24846898473792201</v>
      </c>
      <c r="BY9" s="17">
        <v>0.16430221216912899</v>
      </c>
      <c r="BZ9" s="17"/>
      <c r="CA9" s="17">
        <v>0.33826401805428802</v>
      </c>
      <c r="CB9" s="17">
        <v>0.17606855765851601</v>
      </c>
      <c r="CC9" s="17">
        <v>0.192408837600478</v>
      </c>
      <c r="CD9" s="17">
        <v>0.20067170973950299</v>
      </c>
      <c r="CE9" s="17">
        <v>0.16774519145783101</v>
      </c>
    </row>
    <row r="10" spans="2:83" x14ac:dyDescent="0.35">
      <c r="B10" s="18" t="s">
        <v>174</v>
      </c>
      <c r="C10" s="17">
        <v>0.33231949208489803</v>
      </c>
      <c r="D10" s="17">
        <v>0.32961718079997199</v>
      </c>
      <c r="E10" s="17">
        <v>0.33446973923388301</v>
      </c>
      <c r="F10" s="17"/>
      <c r="G10" s="17">
        <v>0.39019153774315102</v>
      </c>
      <c r="H10" s="17">
        <v>0.375040557370942</v>
      </c>
      <c r="I10" s="17">
        <v>0.33219461419484297</v>
      </c>
      <c r="J10" s="17">
        <v>0.35378677682368398</v>
      </c>
      <c r="K10" s="17">
        <v>0.24177895989785</v>
      </c>
      <c r="L10" s="17">
        <v>0.30210803172346901</v>
      </c>
      <c r="M10" s="17"/>
      <c r="N10" s="17">
        <v>0.37036007650987202</v>
      </c>
      <c r="O10" s="17">
        <v>0.33886612816754702</v>
      </c>
      <c r="P10" s="17">
        <v>0.27520626543499899</v>
      </c>
      <c r="Q10" s="17">
        <v>0.33075286791611203</v>
      </c>
      <c r="R10" s="17">
        <v>0.315448620323033</v>
      </c>
      <c r="S10" s="17">
        <v>0.30257014689151202</v>
      </c>
      <c r="T10" s="17">
        <v>0.335929823374012</v>
      </c>
      <c r="U10" s="17">
        <v>0.40084465356281601</v>
      </c>
      <c r="V10" s="17">
        <v>0.34384388320576997</v>
      </c>
      <c r="W10" s="17">
        <v>0.34528774425805298</v>
      </c>
      <c r="X10" s="17">
        <v>0.32065240661938099</v>
      </c>
      <c r="Y10" s="17">
        <v>0.249319804553992</v>
      </c>
      <c r="Z10" s="17"/>
      <c r="AA10" s="17">
        <v>0.36700731236393902</v>
      </c>
      <c r="AB10" s="17">
        <v>0.29716892756774099</v>
      </c>
      <c r="AC10" s="17">
        <v>0.32534447309818698</v>
      </c>
      <c r="AD10" s="17">
        <v>0.33830059764373999</v>
      </c>
      <c r="AE10" s="17"/>
      <c r="AF10" s="17">
        <v>0.345293783846717</v>
      </c>
      <c r="AG10" s="17">
        <v>0.34761769687456101</v>
      </c>
      <c r="AH10" s="17">
        <v>0.35775245980128001</v>
      </c>
      <c r="AI10" s="17">
        <v>0.347506212967507</v>
      </c>
      <c r="AJ10" s="17">
        <v>0.26083197409751102</v>
      </c>
      <c r="AK10" s="17">
        <v>0.23229589516407101</v>
      </c>
      <c r="AL10" s="17"/>
      <c r="AM10" s="17">
        <v>0.320360345285432</v>
      </c>
      <c r="AN10" s="17">
        <v>0.33582416653271402</v>
      </c>
      <c r="AO10" s="17">
        <v>0.365712500883695</v>
      </c>
      <c r="AP10" s="17">
        <v>0.358905808111188</v>
      </c>
      <c r="AQ10" s="17">
        <v>0.28968865957762402</v>
      </c>
      <c r="AR10" s="17"/>
      <c r="AS10" s="17">
        <v>0.32001252853409601</v>
      </c>
      <c r="AT10" s="17">
        <v>0.37575414475121099</v>
      </c>
      <c r="AU10" s="17">
        <v>0.38524123274908401</v>
      </c>
      <c r="AV10" s="17"/>
      <c r="AW10" s="17">
        <v>0.29623220492049701</v>
      </c>
      <c r="AX10" s="17">
        <v>0.34335371052682501</v>
      </c>
      <c r="AY10" s="17">
        <v>0.32888203811755101</v>
      </c>
      <c r="AZ10" s="17">
        <v>0.39715056811789301</v>
      </c>
      <c r="BA10" s="17">
        <v>0.29209826074101403</v>
      </c>
      <c r="BB10" s="17"/>
      <c r="BC10" s="17">
        <v>0.305534350549441</v>
      </c>
      <c r="BD10" s="17">
        <v>0.38843061883744101</v>
      </c>
      <c r="BE10" s="17" t="s">
        <v>101</v>
      </c>
      <c r="BF10" s="17">
        <v>0.28354672828819999</v>
      </c>
      <c r="BG10" s="17">
        <v>0.35902839645529799</v>
      </c>
      <c r="BH10" s="17">
        <v>0.32272495321116101</v>
      </c>
      <c r="BI10" s="17">
        <v>0.365392135834677</v>
      </c>
      <c r="BJ10" s="17"/>
      <c r="BK10" s="17">
        <v>0.34556486916756202</v>
      </c>
      <c r="BL10" s="17">
        <v>0.28140526556580597</v>
      </c>
      <c r="BM10" s="17">
        <v>0.31964858749515201</v>
      </c>
      <c r="BN10" s="17">
        <v>0.34242589769249099</v>
      </c>
      <c r="BO10" s="17">
        <v>0.379950402690091</v>
      </c>
      <c r="BP10" s="17">
        <v>0.36466268213423297</v>
      </c>
      <c r="BQ10" s="17">
        <v>0.38057088970964897</v>
      </c>
      <c r="BR10" s="17">
        <v>0.30334770215276002</v>
      </c>
      <c r="BS10" s="17"/>
      <c r="BT10" s="17">
        <v>0.35653188068031999</v>
      </c>
      <c r="BU10" s="17">
        <v>0.28087440038782102</v>
      </c>
      <c r="BV10" s="17">
        <v>0.34586337017578</v>
      </c>
      <c r="BW10" s="17"/>
      <c r="BX10" s="17">
        <v>0.34084008125810999</v>
      </c>
      <c r="BY10" s="17">
        <v>0.33455001889528002</v>
      </c>
      <c r="BZ10" s="17"/>
      <c r="CA10" s="17">
        <v>0.338547727015309</v>
      </c>
      <c r="CB10" s="17">
        <v>0.36661219917301302</v>
      </c>
      <c r="CC10" s="17">
        <v>0.311309109137478</v>
      </c>
      <c r="CD10" s="17">
        <v>0.34123057220084801</v>
      </c>
      <c r="CE10" s="17">
        <v>0.36430585811278399</v>
      </c>
    </row>
    <row r="11" spans="2:83" x14ac:dyDescent="0.35">
      <c r="B11" s="18" t="s">
        <v>175</v>
      </c>
      <c r="C11" s="17">
        <v>0.27733913422020701</v>
      </c>
      <c r="D11" s="17">
        <v>0.26620513731617901</v>
      </c>
      <c r="E11" s="17">
        <v>0.28882583235883502</v>
      </c>
      <c r="F11" s="17"/>
      <c r="G11" s="17">
        <v>0.25670086705727202</v>
      </c>
      <c r="H11" s="17">
        <v>0.20987277524253001</v>
      </c>
      <c r="I11" s="17">
        <v>0.27414879194769998</v>
      </c>
      <c r="J11" s="17">
        <v>0.27338693470145697</v>
      </c>
      <c r="K11" s="17">
        <v>0.34987098078047602</v>
      </c>
      <c r="L11" s="17">
        <v>0.30350046485635901</v>
      </c>
      <c r="M11" s="17"/>
      <c r="N11" s="17">
        <v>0.20680731825075799</v>
      </c>
      <c r="O11" s="17">
        <v>0.27502266455425201</v>
      </c>
      <c r="P11" s="17">
        <v>0.28262034971595301</v>
      </c>
      <c r="Q11" s="17">
        <v>0.30795320796951797</v>
      </c>
      <c r="R11" s="17">
        <v>0.31811195607257198</v>
      </c>
      <c r="S11" s="17">
        <v>0.35782405132870299</v>
      </c>
      <c r="T11" s="17">
        <v>0.220694980989529</v>
      </c>
      <c r="U11" s="17">
        <v>0.19874745174589001</v>
      </c>
      <c r="V11" s="17">
        <v>0.258628809248522</v>
      </c>
      <c r="W11" s="17">
        <v>0.32050736841384297</v>
      </c>
      <c r="X11" s="17">
        <v>0.229633288534277</v>
      </c>
      <c r="Y11" s="17">
        <v>0.44960229739547702</v>
      </c>
      <c r="Z11" s="17"/>
      <c r="AA11" s="17">
        <v>0.27271396025832101</v>
      </c>
      <c r="AB11" s="17">
        <v>0.30360281224351299</v>
      </c>
      <c r="AC11" s="17">
        <v>0.27714058750466802</v>
      </c>
      <c r="AD11" s="17">
        <v>0.25549817669784902</v>
      </c>
      <c r="AE11" s="17"/>
      <c r="AF11" s="17">
        <v>0.244564394952693</v>
      </c>
      <c r="AG11" s="17">
        <v>0.28238716588995599</v>
      </c>
      <c r="AH11" s="17">
        <v>0.25554590863654397</v>
      </c>
      <c r="AI11" s="17">
        <v>0.28558944761288002</v>
      </c>
      <c r="AJ11" s="17">
        <v>0.33036645809496401</v>
      </c>
      <c r="AK11" s="17">
        <v>0.29056405575338001</v>
      </c>
      <c r="AL11" s="17"/>
      <c r="AM11" s="17">
        <v>0.277880070686299</v>
      </c>
      <c r="AN11" s="17">
        <v>0.24625112963475301</v>
      </c>
      <c r="AO11" s="17">
        <v>0.23022424220868201</v>
      </c>
      <c r="AP11" s="17">
        <v>0.24839791599121999</v>
      </c>
      <c r="AQ11" s="17">
        <v>0.34939985322746903</v>
      </c>
      <c r="AR11" s="17"/>
      <c r="AS11" s="17">
        <v>0.28522250541897298</v>
      </c>
      <c r="AT11" s="17">
        <v>0.24494264320856299</v>
      </c>
      <c r="AU11" s="17">
        <v>0.269559265409543</v>
      </c>
      <c r="AV11" s="17"/>
      <c r="AW11" s="17">
        <v>0.31815680092545001</v>
      </c>
      <c r="AX11" s="17">
        <v>0.26903531811793202</v>
      </c>
      <c r="AY11" s="17">
        <v>0.275549688396176</v>
      </c>
      <c r="AZ11" s="17">
        <v>0.234345992175297</v>
      </c>
      <c r="BA11" s="17">
        <v>0.121707618240432</v>
      </c>
      <c r="BB11" s="17"/>
      <c r="BC11" s="17">
        <v>0.29871907906805201</v>
      </c>
      <c r="BD11" s="17">
        <v>0.28818834647543501</v>
      </c>
      <c r="BE11" s="17" t="s">
        <v>101</v>
      </c>
      <c r="BF11" s="17">
        <v>0.256741011755236</v>
      </c>
      <c r="BG11" s="17">
        <v>0.250821352506784</v>
      </c>
      <c r="BH11" s="17">
        <v>0.23342848199856001</v>
      </c>
      <c r="BI11" s="17">
        <v>0.21590960289803399</v>
      </c>
      <c r="BJ11" s="17"/>
      <c r="BK11" s="17">
        <v>0.23802093345243899</v>
      </c>
      <c r="BL11" s="17">
        <v>0.32077511830671501</v>
      </c>
      <c r="BM11" s="17">
        <v>0.29323181455749803</v>
      </c>
      <c r="BN11" s="17">
        <v>0.28439502461607002</v>
      </c>
      <c r="BO11" s="17">
        <v>0.264126152387055</v>
      </c>
      <c r="BP11" s="17">
        <v>0.213094176146885</v>
      </c>
      <c r="BQ11" s="17">
        <v>0.22275531003889401</v>
      </c>
      <c r="BR11" s="17">
        <v>0.244942948114483</v>
      </c>
      <c r="BS11" s="17"/>
      <c r="BT11" s="17">
        <v>0.25888770590482002</v>
      </c>
      <c r="BU11" s="17">
        <v>0.33176900239767598</v>
      </c>
      <c r="BV11" s="17">
        <v>0.25713705142299698</v>
      </c>
      <c r="BW11" s="17"/>
      <c r="BX11" s="17">
        <v>0.255257915935237</v>
      </c>
      <c r="BY11" s="17">
        <v>0.28831283816038</v>
      </c>
      <c r="BZ11" s="17"/>
      <c r="CA11" s="17">
        <v>0.14906900135519599</v>
      </c>
      <c r="CB11" s="17">
        <v>0.26303521549809</v>
      </c>
      <c r="CC11" s="17">
        <v>0.30879850352378102</v>
      </c>
      <c r="CD11" s="17">
        <v>0.26168343550948597</v>
      </c>
      <c r="CE11" s="17">
        <v>0.26759326168908998</v>
      </c>
    </row>
    <row r="12" spans="2:83" x14ac:dyDescent="0.35">
      <c r="B12" s="18" t="s">
        <v>176</v>
      </c>
      <c r="C12" s="17">
        <v>8.9313783856343407E-2</v>
      </c>
      <c r="D12" s="17">
        <v>9.5286022216671401E-2</v>
      </c>
      <c r="E12" s="17">
        <v>8.2530785579454605E-2</v>
      </c>
      <c r="F12" s="17"/>
      <c r="G12" s="17">
        <v>9.60339223192445E-2</v>
      </c>
      <c r="H12" s="17">
        <v>8.6021754003783701E-2</v>
      </c>
      <c r="I12" s="17">
        <v>0.106310438872094</v>
      </c>
      <c r="J12" s="17">
        <v>7.5400527611941701E-2</v>
      </c>
      <c r="K12" s="17">
        <v>9.0501511825841596E-2</v>
      </c>
      <c r="L12" s="17">
        <v>8.4189503280035299E-2</v>
      </c>
      <c r="M12" s="17"/>
      <c r="N12" s="17">
        <v>8.9800145545920598E-2</v>
      </c>
      <c r="O12" s="17">
        <v>0.104249682158183</v>
      </c>
      <c r="P12" s="17">
        <v>9.1071732772282005E-2</v>
      </c>
      <c r="Q12" s="17">
        <v>9.4196481294459705E-2</v>
      </c>
      <c r="R12" s="17">
        <v>6.6526905881222495E-2</v>
      </c>
      <c r="S12" s="17">
        <v>0.12710875434712801</v>
      </c>
      <c r="T12" s="17">
        <v>8.1267904423531906E-2</v>
      </c>
      <c r="U12" s="17">
        <v>0.119338766561295</v>
      </c>
      <c r="V12" s="17">
        <v>8.6359765334788993E-2</v>
      </c>
      <c r="W12" s="17">
        <v>6.6506008756057902E-2</v>
      </c>
      <c r="X12" s="17">
        <v>7.3534261854702104E-2</v>
      </c>
      <c r="Y12" s="17">
        <v>2.9700087971078599E-2</v>
      </c>
      <c r="Z12" s="17"/>
      <c r="AA12" s="17">
        <v>0.102771658717141</v>
      </c>
      <c r="AB12" s="17">
        <v>8.1229069740473697E-2</v>
      </c>
      <c r="AC12" s="17">
        <v>0.10209508533369201</v>
      </c>
      <c r="AD12" s="17">
        <v>7.2648390382974798E-2</v>
      </c>
      <c r="AE12" s="17"/>
      <c r="AF12" s="17">
        <v>8.23611155965666E-2</v>
      </c>
      <c r="AG12" s="17">
        <v>7.7528558606551695E-2</v>
      </c>
      <c r="AH12" s="17">
        <v>9.9920538830132896E-2</v>
      </c>
      <c r="AI12" s="17">
        <v>8.0950920702686197E-2</v>
      </c>
      <c r="AJ12" s="17">
        <v>9.8280435246842393E-2</v>
      </c>
      <c r="AK12" s="17">
        <v>0.186723001799041</v>
      </c>
      <c r="AL12" s="17"/>
      <c r="AM12" s="17">
        <v>0.10922446378393</v>
      </c>
      <c r="AN12" s="17">
        <v>8.7993855274019095E-2</v>
      </c>
      <c r="AO12" s="17">
        <v>8.9515252878816606E-2</v>
      </c>
      <c r="AP12" s="17">
        <v>6.9101079854583802E-2</v>
      </c>
      <c r="AQ12" s="17">
        <v>6.9401075929786393E-2</v>
      </c>
      <c r="AR12" s="17"/>
      <c r="AS12" s="17">
        <v>0.133309983747851</v>
      </c>
      <c r="AT12" s="17">
        <v>8.0249129591370802E-2</v>
      </c>
      <c r="AU12" s="17">
        <v>8.8604223018000805E-2</v>
      </c>
      <c r="AV12" s="17"/>
      <c r="AW12" s="17">
        <v>6.7612393435631496E-2</v>
      </c>
      <c r="AX12" s="17">
        <v>9.8966304434409999E-2</v>
      </c>
      <c r="AY12" s="17">
        <v>9.4732517909745795E-2</v>
      </c>
      <c r="AZ12" s="17">
        <v>0.104827467655493</v>
      </c>
      <c r="BA12" s="17">
        <v>0.18308577407318399</v>
      </c>
      <c r="BB12" s="17"/>
      <c r="BC12" s="17">
        <v>8.8095714368420799E-2</v>
      </c>
      <c r="BD12" s="17">
        <v>9.4857216530921606E-2</v>
      </c>
      <c r="BE12" s="17" t="s">
        <v>101</v>
      </c>
      <c r="BF12" s="17">
        <v>8.7104358241425595E-2</v>
      </c>
      <c r="BG12" s="17">
        <v>6.5392705767693196E-2</v>
      </c>
      <c r="BH12" s="17">
        <v>9.3807953081415194E-2</v>
      </c>
      <c r="BI12" s="17">
        <v>0.12575030728747799</v>
      </c>
      <c r="BJ12" s="17"/>
      <c r="BK12" s="17">
        <v>2.1384089543110298E-2</v>
      </c>
      <c r="BL12" s="17">
        <v>7.7146525582054495E-2</v>
      </c>
      <c r="BM12" s="17">
        <v>8.7697616111223897E-2</v>
      </c>
      <c r="BN12" s="17">
        <v>9.0311305954995702E-2</v>
      </c>
      <c r="BO12" s="17">
        <v>9.2822855563549606E-2</v>
      </c>
      <c r="BP12" s="17">
        <v>0.12802687680071501</v>
      </c>
      <c r="BQ12" s="17">
        <v>0.10545510769675499</v>
      </c>
      <c r="BR12" s="17">
        <v>0.133194502769482</v>
      </c>
      <c r="BS12" s="17"/>
      <c r="BT12" s="17">
        <v>9.32925718499691E-2</v>
      </c>
      <c r="BU12" s="17">
        <v>8.4412153092074296E-2</v>
      </c>
      <c r="BV12" s="17">
        <v>8.95194294986498E-2</v>
      </c>
      <c r="BW12" s="17"/>
      <c r="BX12" s="17">
        <v>8.9712238788995202E-2</v>
      </c>
      <c r="BY12" s="17">
        <v>0.108291151318909</v>
      </c>
      <c r="BZ12" s="17"/>
      <c r="CA12" s="17">
        <v>0.121715088283339</v>
      </c>
      <c r="CB12" s="17">
        <v>0.100847851418125</v>
      </c>
      <c r="CC12" s="17">
        <v>0.104706202946931</v>
      </c>
      <c r="CD12" s="17">
        <v>0.122967847692157</v>
      </c>
      <c r="CE12" s="17">
        <v>7.1577417519493106E-2</v>
      </c>
    </row>
    <row r="13" spans="2:83" x14ac:dyDescent="0.35">
      <c r="B13" s="18" t="s">
        <v>177</v>
      </c>
      <c r="C13" s="17">
        <v>1.8758742666812201E-2</v>
      </c>
      <c r="D13" s="17">
        <v>2.7370899219222301E-2</v>
      </c>
      <c r="E13" s="17">
        <v>1.05229137060664E-2</v>
      </c>
      <c r="F13" s="17"/>
      <c r="G13" s="17">
        <v>1.9603012741956999E-2</v>
      </c>
      <c r="H13" s="17">
        <v>8.5856795380949303E-3</v>
      </c>
      <c r="I13" s="17">
        <v>3.1335796749298497E-2</v>
      </c>
      <c r="J13" s="17">
        <v>3.0157247835530501E-2</v>
      </c>
      <c r="K13" s="17">
        <v>1.9553420917170002E-2</v>
      </c>
      <c r="L13" s="17">
        <v>6.5543015489421498E-3</v>
      </c>
      <c r="M13" s="17"/>
      <c r="N13" s="17">
        <v>4.8139502247439301E-3</v>
      </c>
      <c r="O13" s="17">
        <v>1.4497975700304901E-2</v>
      </c>
      <c r="P13" s="17">
        <v>3.1670033556700602E-2</v>
      </c>
      <c r="Q13" s="17">
        <v>1.31672848235169E-2</v>
      </c>
      <c r="R13" s="17">
        <v>1.4112212653324401E-2</v>
      </c>
      <c r="S13" s="17">
        <v>3.9304128417261301E-3</v>
      </c>
      <c r="T13" s="17">
        <v>3.3857563158284698E-2</v>
      </c>
      <c r="U13" s="17">
        <v>1.30830699212815E-2</v>
      </c>
      <c r="V13" s="17">
        <v>3.3048759225777297E-2</v>
      </c>
      <c r="W13" s="17">
        <v>3.1482506848517902E-2</v>
      </c>
      <c r="X13" s="17">
        <v>9.7025448486336707E-3</v>
      </c>
      <c r="Y13" s="17">
        <v>3.2049223085875503E-2</v>
      </c>
      <c r="Z13" s="17"/>
      <c r="AA13" s="17">
        <v>1.3706888902142301E-2</v>
      </c>
      <c r="AB13" s="17">
        <v>2.0333600021699101E-2</v>
      </c>
      <c r="AC13" s="17">
        <v>3.0660206808162199E-2</v>
      </c>
      <c r="AD13" s="17">
        <v>1.2246027569980699E-2</v>
      </c>
      <c r="AE13" s="17"/>
      <c r="AF13" s="17">
        <v>2.8613657547098399E-2</v>
      </c>
      <c r="AG13" s="17">
        <v>1.0954613830596399E-2</v>
      </c>
      <c r="AH13" s="17">
        <v>1.4015753749001001E-2</v>
      </c>
      <c r="AI13" s="17">
        <v>2.0374717612444099E-2</v>
      </c>
      <c r="AJ13" s="17">
        <v>1.7256333563876101E-2</v>
      </c>
      <c r="AK13" s="17">
        <v>3.16707254383677E-2</v>
      </c>
      <c r="AL13" s="17"/>
      <c r="AM13" s="17">
        <v>2.5489959180220199E-2</v>
      </c>
      <c r="AN13" s="17">
        <v>1.4876211039697799E-2</v>
      </c>
      <c r="AO13" s="17">
        <v>1.3387891818142201E-2</v>
      </c>
      <c r="AP13" s="17">
        <v>0</v>
      </c>
      <c r="AQ13" s="17">
        <v>2.8682976588944999E-2</v>
      </c>
      <c r="AR13" s="17"/>
      <c r="AS13" s="17">
        <v>3.7502685289987903E-2</v>
      </c>
      <c r="AT13" s="17">
        <v>1.17028205240996E-2</v>
      </c>
      <c r="AU13" s="17">
        <v>0</v>
      </c>
      <c r="AV13" s="17"/>
      <c r="AW13" s="17">
        <v>1.99626887260165E-2</v>
      </c>
      <c r="AX13" s="17">
        <v>1.6758220355910899E-2</v>
      </c>
      <c r="AY13" s="17">
        <v>1.51959186772771E-2</v>
      </c>
      <c r="AZ13" s="17">
        <v>2.8867738162558498E-2</v>
      </c>
      <c r="BA13" s="17">
        <v>2.5752257706167399E-2</v>
      </c>
      <c r="BB13" s="17"/>
      <c r="BC13" s="17">
        <v>1.9954827440251201E-2</v>
      </c>
      <c r="BD13" s="17">
        <v>1.12845724031543E-2</v>
      </c>
      <c r="BE13" s="17" t="s">
        <v>101</v>
      </c>
      <c r="BF13" s="17">
        <v>2.67592293620726E-2</v>
      </c>
      <c r="BG13" s="17">
        <v>1.5303041259827101E-2</v>
      </c>
      <c r="BH13" s="17">
        <v>2.19766720071615E-2</v>
      </c>
      <c r="BI13" s="17">
        <v>4.0349635735433799E-2</v>
      </c>
      <c r="BJ13" s="17"/>
      <c r="BK13" s="17">
        <v>1.48932216117119E-2</v>
      </c>
      <c r="BL13" s="17">
        <v>9.2209107964170596E-3</v>
      </c>
      <c r="BM13" s="17">
        <v>1.8577105876931101E-2</v>
      </c>
      <c r="BN13" s="17">
        <v>2.3077961800448899E-2</v>
      </c>
      <c r="BO13" s="17">
        <v>1.8122903691648599E-2</v>
      </c>
      <c r="BP13" s="17">
        <v>3.1027594080169599E-2</v>
      </c>
      <c r="BQ13" s="17">
        <v>2.2239911167206201E-2</v>
      </c>
      <c r="BR13" s="17">
        <v>3.2393251308727999E-2</v>
      </c>
      <c r="BS13" s="17"/>
      <c r="BT13" s="17">
        <v>2.8293179449071299E-2</v>
      </c>
      <c r="BU13" s="17">
        <v>1.2334822659786899E-2</v>
      </c>
      <c r="BV13" s="17">
        <v>1.5944485934672899E-2</v>
      </c>
      <c r="BW13" s="17"/>
      <c r="BX13" s="17">
        <v>1.7591671487382599E-2</v>
      </c>
      <c r="BY13" s="17">
        <v>2.8016914592371801E-2</v>
      </c>
      <c r="BZ13" s="17"/>
      <c r="CA13" s="17">
        <v>2.0999463476929402E-2</v>
      </c>
      <c r="CB13" s="17">
        <v>3.1980757669758997E-2</v>
      </c>
      <c r="CC13" s="17">
        <v>1.7799834237413301E-2</v>
      </c>
      <c r="CD13" s="17">
        <v>4.0207747018124101E-2</v>
      </c>
      <c r="CE13" s="17">
        <v>2.1911124654998601E-2</v>
      </c>
    </row>
    <row r="14" spans="2:83" x14ac:dyDescent="0.35">
      <c r="B14" s="18" t="s">
        <v>113</v>
      </c>
      <c r="C14" s="17">
        <v>9.68576365699019E-2</v>
      </c>
      <c r="D14" s="17">
        <v>9.1866472801859597E-2</v>
      </c>
      <c r="E14" s="17">
        <v>0.102587207467235</v>
      </c>
      <c r="F14" s="17"/>
      <c r="G14" s="17">
        <v>3.9673132500768898E-2</v>
      </c>
      <c r="H14" s="17">
        <v>5.3676253539037801E-2</v>
      </c>
      <c r="I14" s="17">
        <v>6.0641772075257901E-2</v>
      </c>
      <c r="J14" s="17">
        <v>0.109915565064323</v>
      </c>
      <c r="K14" s="17">
        <v>0.15615781989878899</v>
      </c>
      <c r="L14" s="17">
        <v>0.14943486601436701</v>
      </c>
      <c r="M14" s="17"/>
      <c r="N14" s="17">
        <v>8.1865553297526997E-2</v>
      </c>
      <c r="O14" s="17">
        <v>9.5282970003590803E-2</v>
      </c>
      <c r="P14" s="17">
        <v>0.100461455420385</v>
      </c>
      <c r="Q14" s="17">
        <v>7.8673532575919303E-2</v>
      </c>
      <c r="R14" s="17">
        <v>0.112913203618142</v>
      </c>
      <c r="S14" s="17">
        <v>8.1026251586634998E-2</v>
      </c>
      <c r="T14" s="17">
        <v>0.129432250348193</v>
      </c>
      <c r="U14" s="17">
        <v>8.0569752560264704E-2</v>
      </c>
      <c r="V14" s="17">
        <v>9.0285247832766105E-2</v>
      </c>
      <c r="W14" s="17">
        <v>0.111714116641824</v>
      </c>
      <c r="X14" s="17">
        <v>0.122672091092713</v>
      </c>
      <c r="Y14" s="17">
        <v>9.9649492260309794E-2</v>
      </c>
      <c r="Z14" s="17"/>
      <c r="AA14" s="17">
        <v>8.8384863489828394E-2</v>
      </c>
      <c r="AB14" s="17">
        <v>9.4115750553520797E-2</v>
      </c>
      <c r="AC14" s="17">
        <v>5.8359678455446699E-2</v>
      </c>
      <c r="AD14" s="17">
        <v>0.14155598796879801</v>
      </c>
      <c r="AE14" s="17"/>
      <c r="AF14" s="17">
        <v>5.3351360317716097E-2</v>
      </c>
      <c r="AG14" s="17">
        <v>9.2650331088790006E-2</v>
      </c>
      <c r="AH14" s="17">
        <v>9.4904013268178003E-2</v>
      </c>
      <c r="AI14" s="17">
        <v>0.123544696034403</v>
      </c>
      <c r="AJ14" s="17">
        <v>0.14445312553987799</v>
      </c>
      <c r="AK14" s="17">
        <v>0.10051249016646099</v>
      </c>
      <c r="AL14" s="17"/>
      <c r="AM14" s="17">
        <v>0.116187639253683</v>
      </c>
      <c r="AN14" s="17">
        <v>6.7485807566218803E-2</v>
      </c>
      <c r="AO14" s="17">
        <v>0.11373470683843601</v>
      </c>
      <c r="AP14" s="17">
        <v>7.3881580285777404E-2</v>
      </c>
      <c r="AQ14" s="17">
        <v>0.11954148055790501</v>
      </c>
      <c r="AR14" s="17"/>
      <c r="AS14" s="17">
        <v>8.7770529429853805E-2</v>
      </c>
      <c r="AT14" s="17">
        <v>5.7576478744348097E-2</v>
      </c>
      <c r="AU14" s="17">
        <v>8.7062383687602399E-2</v>
      </c>
      <c r="AV14" s="17"/>
      <c r="AW14" s="17">
        <v>0.11144699712415899</v>
      </c>
      <c r="AX14" s="17">
        <v>9.5704795606953899E-2</v>
      </c>
      <c r="AY14" s="17">
        <v>8.5379720866290296E-2</v>
      </c>
      <c r="AZ14" s="17">
        <v>5.4331679810375899E-2</v>
      </c>
      <c r="BA14" s="17">
        <v>0.115162698654456</v>
      </c>
      <c r="BB14" s="17"/>
      <c r="BC14" s="17">
        <v>0.132217057904786</v>
      </c>
      <c r="BD14" s="17">
        <v>5.1182517174776399E-2</v>
      </c>
      <c r="BE14" s="17" t="s">
        <v>101</v>
      </c>
      <c r="BF14" s="17">
        <v>9.7527517033501099E-2</v>
      </c>
      <c r="BG14" s="17">
        <v>0.10411459121217199</v>
      </c>
      <c r="BH14" s="17">
        <v>8.11484304451391E-2</v>
      </c>
      <c r="BI14" s="17">
        <v>3.5589158785934598E-2</v>
      </c>
      <c r="BJ14" s="17"/>
      <c r="BK14" s="17">
        <v>0.16612901514847001</v>
      </c>
      <c r="BL14" s="17">
        <v>0.12084297308502399</v>
      </c>
      <c r="BM14" s="17">
        <v>8.8513827715699794E-2</v>
      </c>
      <c r="BN14" s="17">
        <v>9.9224987542221699E-2</v>
      </c>
      <c r="BO14" s="17">
        <v>7.1365662723731599E-2</v>
      </c>
      <c r="BP14" s="17">
        <v>3.7147592370018502E-2</v>
      </c>
      <c r="BQ14" s="17">
        <v>0.10170789426591299</v>
      </c>
      <c r="BR14" s="17">
        <v>6.0047503195227302E-2</v>
      </c>
      <c r="BS14" s="17"/>
      <c r="BT14" s="17">
        <v>4.9000674177241001E-2</v>
      </c>
      <c r="BU14" s="17">
        <v>0.14592139024131801</v>
      </c>
      <c r="BV14" s="17">
        <v>0.101744485840813</v>
      </c>
      <c r="BW14" s="17"/>
      <c r="BX14" s="17">
        <v>4.8129107792353097E-2</v>
      </c>
      <c r="BY14" s="17">
        <v>7.6526864863929706E-2</v>
      </c>
      <c r="BZ14" s="17"/>
      <c r="CA14" s="17">
        <v>3.1404701814939102E-2</v>
      </c>
      <c r="CB14" s="17">
        <v>6.1455418582497097E-2</v>
      </c>
      <c r="CC14" s="17">
        <v>6.4977512553918607E-2</v>
      </c>
      <c r="CD14" s="17">
        <v>3.3238687839882097E-2</v>
      </c>
      <c r="CE14" s="17">
        <v>0.106867146565803</v>
      </c>
    </row>
    <row r="15" spans="2:83" x14ac:dyDescent="0.35">
      <c r="B15" s="18" t="s">
        <v>178</v>
      </c>
      <c r="C15" s="20">
        <v>0.51773070268673504</v>
      </c>
      <c r="D15" s="20">
        <v>0.51927146844606797</v>
      </c>
      <c r="E15" s="20">
        <v>0.51553326088840901</v>
      </c>
      <c r="F15" s="20"/>
      <c r="G15" s="20">
        <v>0.58798906538075801</v>
      </c>
      <c r="H15" s="20">
        <v>0.641843537676553</v>
      </c>
      <c r="I15" s="20">
        <v>0.52756320035564896</v>
      </c>
      <c r="J15" s="20">
        <v>0.51113972478674796</v>
      </c>
      <c r="K15" s="20">
        <v>0.38391626657772299</v>
      </c>
      <c r="L15" s="20">
        <v>0.456320864300297</v>
      </c>
      <c r="M15" s="20"/>
      <c r="N15" s="20">
        <v>0.61671303268105104</v>
      </c>
      <c r="O15" s="20">
        <v>0.51094670758367</v>
      </c>
      <c r="P15" s="20">
        <v>0.49417642853467902</v>
      </c>
      <c r="Q15" s="20">
        <v>0.50600949333658596</v>
      </c>
      <c r="R15" s="20">
        <v>0.488335721774739</v>
      </c>
      <c r="S15" s="20">
        <v>0.430110529895808</v>
      </c>
      <c r="T15" s="20">
        <v>0.53474730108046098</v>
      </c>
      <c r="U15" s="20">
        <v>0.58826095921126897</v>
      </c>
      <c r="V15" s="20">
        <v>0.53167741835814597</v>
      </c>
      <c r="W15" s="20">
        <v>0.46978999933975801</v>
      </c>
      <c r="X15" s="20">
        <v>0.56445781366967496</v>
      </c>
      <c r="Y15" s="20">
        <v>0.388998899287259</v>
      </c>
      <c r="Z15" s="20"/>
      <c r="AA15" s="20">
        <v>0.52242262863256705</v>
      </c>
      <c r="AB15" s="20">
        <v>0.50071876744079302</v>
      </c>
      <c r="AC15" s="20">
        <v>0.53174444189803105</v>
      </c>
      <c r="AD15" s="20">
        <v>0.51805141738039795</v>
      </c>
      <c r="AE15" s="20"/>
      <c r="AF15" s="20">
        <v>0.59110947158592597</v>
      </c>
      <c r="AG15" s="20">
        <v>0.53647933058410502</v>
      </c>
      <c r="AH15" s="20">
        <v>0.53561378551614403</v>
      </c>
      <c r="AI15" s="20">
        <v>0.48954021803758702</v>
      </c>
      <c r="AJ15" s="20">
        <v>0.40964364755443899</v>
      </c>
      <c r="AK15" s="20">
        <v>0.39052972684275</v>
      </c>
      <c r="AL15" s="20"/>
      <c r="AM15" s="20">
        <v>0.47121786709586799</v>
      </c>
      <c r="AN15" s="20">
        <v>0.58339299648531195</v>
      </c>
      <c r="AO15" s="20">
        <v>0.55313790625592296</v>
      </c>
      <c r="AP15" s="20">
        <v>0.60861942386841905</v>
      </c>
      <c r="AQ15" s="20">
        <v>0.43297461369589502</v>
      </c>
      <c r="AR15" s="20"/>
      <c r="AS15" s="20">
        <v>0.45619429611333501</v>
      </c>
      <c r="AT15" s="20">
        <v>0.60552892793161806</v>
      </c>
      <c r="AU15" s="20">
        <v>0.55477412788485403</v>
      </c>
      <c r="AV15" s="20"/>
      <c r="AW15" s="20">
        <v>0.48282111978874298</v>
      </c>
      <c r="AX15" s="20">
        <v>0.51953536148479396</v>
      </c>
      <c r="AY15" s="20">
        <v>0.52914215415051102</v>
      </c>
      <c r="AZ15" s="20">
        <v>0.57762712219627599</v>
      </c>
      <c r="BA15" s="20">
        <v>0.55429165132575997</v>
      </c>
      <c r="BB15" s="20"/>
      <c r="BC15" s="20">
        <v>0.46101332121848898</v>
      </c>
      <c r="BD15" s="20">
        <v>0.55448734741571304</v>
      </c>
      <c r="BE15" s="20" t="s">
        <v>101</v>
      </c>
      <c r="BF15" s="20">
        <v>0.53186788360776505</v>
      </c>
      <c r="BG15" s="20">
        <v>0.56436830925352299</v>
      </c>
      <c r="BH15" s="20">
        <v>0.56963846246772398</v>
      </c>
      <c r="BI15" s="20">
        <v>0.58240129529312001</v>
      </c>
      <c r="BJ15" s="20"/>
      <c r="BK15" s="20">
        <v>0.55957274024426995</v>
      </c>
      <c r="BL15" s="20">
        <v>0.47201447222978998</v>
      </c>
      <c r="BM15" s="20">
        <v>0.51197963573864702</v>
      </c>
      <c r="BN15" s="20">
        <v>0.502990720086263</v>
      </c>
      <c r="BO15" s="20">
        <v>0.55356242563401503</v>
      </c>
      <c r="BP15" s="20">
        <v>0.59070376060221197</v>
      </c>
      <c r="BQ15" s="20">
        <v>0.54784177683123103</v>
      </c>
      <c r="BR15" s="20">
        <v>0.52942179461207906</v>
      </c>
      <c r="BS15" s="20"/>
      <c r="BT15" s="20">
        <v>0.57052586861889798</v>
      </c>
      <c r="BU15" s="20">
        <v>0.42556263160914498</v>
      </c>
      <c r="BV15" s="20">
        <v>0.53565454730286699</v>
      </c>
      <c r="BW15" s="20"/>
      <c r="BX15" s="20">
        <v>0.58930906599603206</v>
      </c>
      <c r="BY15" s="20">
        <v>0.49885223106440901</v>
      </c>
      <c r="BZ15" s="20"/>
      <c r="CA15" s="20">
        <v>0.67681174506959696</v>
      </c>
      <c r="CB15" s="20">
        <v>0.54268075683152905</v>
      </c>
      <c r="CC15" s="20">
        <v>0.503717946737956</v>
      </c>
      <c r="CD15" s="20">
        <v>0.54190228194035095</v>
      </c>
      <c r="CE15" s="20">
        <v>0.532051049570615</v>
      </c>
    </row>
    <row r="16" spans="2:83" x14ac:dyDescent="0.35">
      <c r="B16" s="18" t="s">
        <v>179</v>
      </c>
      <c r="C16" s="20">
        <v>0.10807252652315601</v>
      </c>
      <c r="D16" s="20">
        <v>0.122656921435894</v>
      </c>
      <c r="E16" s="20">
        <v>9.3053699285520999E-2</v>
      </c>
      <c r="F16" s="20"/>
      <c r="G16" s="20">
        <v>0.115636935061202</v>
      </c>
      <c r="H16" s="20">
        <v>9.4607433541878602E-2</v>
      </c>
      <c r="I16" s="20">
        <v>0.137646235621393</v>
      </c>
      <c r="J16" s="20">
        <v>0.105557775447472</v>
      </c>
      <c r="K16" s="20">
        <v>0.11005493274301199</v>
      </c>
      <c r="L16" s="20">
        <v>9.0743804828977398E-2</v>
      </c>
      <c r="M16" s="20"/>
      <c r="N16" s="20">
        <v>9.46140957706645E-2</v>
      </c>
      <c r="O16" s="20">
        <v>0.118747657858488</v>
      </c>
      <c r="P16" s="20">
        <v>0.122741766328983</v>
      </c>
      <c r="Q16" s="20">
        <v>0.107363766117977</v>
      </c>
      <c r="R16" s="20">
        <v>8.0639118534546805E-2</v>
      </c>
      <c r="S16" s="20">
        <v>0.131039167188854</v>
      </c>
      <c r="T16" s="20">
        <v>0.11512546758181701</v>
      </c>
      <c r="U16" s="20">
        <v>0.13242183648257599</v>
      </c>
      <c r="V16" s="20">
        <v>0.119408524560566</v>
      </c>
      <c r="W16" s="20">
        <v>9.7988515604575804E-2</v>
      </c>
      <c r="X16" s="20">
        <v>8.3236806703335803E-2</v>
      </c>
      <c r="Y16" s="20">
        <v>6.1749311056953998E-2</v>
      </c>
      <c r="Z16" s="20"/>
      <c r="AA16" s="20">
        <v>0.116478547619284</v>
      </c>
      <c r="AB16" s="20">
        <v>0.101562669762173</v>
      </c>
      <c r="AC16" s="20">
        <v>0.132755292141854</v>
      </c>
      <c r="AD16" s="20">
        <v>8.4894417952955506E-2</v>
      </c>
      <c r="AE16" s="20"/>
      <c r="AF16" s="20">
        <v>0.110974773143665</v>
      </c>
      <c r="AG16" s="20">
        <v>8.8483172437148205E-2</v>
      </c>
      <c r="AH16" s="20">
        <v>0.113936292579134</v>
      </c>
      <c r="AI16" s="20">
        <v>0.10132563831513</v>
      </c>
      <c r="AJ16" s="20">
        <v>0.115536768810719</v>
      </c>
      <c r="AK16" s="20">
        <v>0.21839372723740899</v>
      </c>
      <c r="AL16" s="20"/>
      <c r="AM16" s="20">
        <v>0.13471442296415001</v>
      </c>
      <c r="AN16" s="20">
        <v>0.10287006631371701</v>
      </c>
      <c r="AO16" s="20">
        <v>0.10290314469695901</v>
      </c>
      <c r="AP16" s="20">
        <v>6.9101079854583802E-2</v>
      </c>
      <c r="AQ16" s="20">
        <v>9.8084052518731493E-2</v>
      </c>
      <c r="AR16" s="20"/>
      <c r="AS16" s="20">
        <v>0.17081266903783901</v>
      </c>
      <c r="AT16" s="20">
        <v>9.1951950115470499E-2</v>
      </c>
      <c r="AU16" s="20">
        <v>8.8604223018000805E-2</v>
      </c>
      <c r="AV16" s="20"/>
      <c r="AW16" s="20">
        <v>8.7575082161647999E-2</v>
      </c>
      <c r="AX16" s="20">
        <v>0.115724524790321</v>
      </c>
      <c r="AY16" s="20">
        <v>0.109928436587023</v>
      </c>
      <c r="AZ16" s="20">
        <v>0.133695205818051</v>
      </c>
      <c r="BA16" s="20">
        <v>0.20883803177935201</v>
      </c>
      <c r="BB16" s="20"/>
      <c r="BC16" s="20">
        <v>0.108050541808672</v>
      </c>
      <c r="BD16" s="20">
        <v>0.106141788934076</v>
      </c>
      <c r="BE16" s="20" t="s">
        <v>101</v>
      </c>
      <c r="BF16" s="20">
        <v>0.113863587603498</v>
      </c>
      <c r="BG16" s="20">
        <v>8.0695747027520304E-2</v>
      </c>
      <c r="BH16" s="20">
        <v>0.115784625088577</v>
      </c>
      <c r="BI16" s="20">
        <v>0.16609994302291101</v>
      </c>
      <c r="BJ16" s="20"/>
      <c r="BK16" s="20">
        <v>3.6277311154822203E-2</v>
      </c>
      <c r="BL16" s="20">
        <v>8.6367436378471496E-2</v>
      </c>
      <c r="BM16" s="20">
        <v>0.106274721988155</v>
      </c>
      <c r="BN16" s="20">
        <v>0.113389267755445</v>
      </c>
      <c r="BO16" s="20">
        <v>0.11094575925519801</v>
      </c>
      <c r="BP16" s="20">
        <v>0.15905447088088401</v>
      </c>
      <c r="BQ16" s="20">
        <v>0.12769501886396101</v>
      </c>
      <c r="BR16" s="20">
        <v>0.16558775407821</v>
      </c>
      <c r="BS16" s="20"/>
      <c r="BT16" s="20">
        <v>0.12158575129904001</v>
      </c>
      <c r="BU16" s="20">
        <v>9.6746975751861197E-2</v>
      </c>
      <c r="BV16" s="20">
        <v>0.10546391543332299</v>
      </c>
      <c r="BW16" s="20"/>
      <c r="BX16" s="20">
        <v>0.10730391027637801</v>
      </c>
      <c r="BY16" s="20">
        <v>0.136308065911281</v>
      </c>
      <c r="BZ16" s="20"/>
      <c r="CA16" s="20">
        <v>0.14271455176026801</v>
      </c>
      <c r="CB16" s="20">
        <v>0.13282860908788399</v>
      </c>
      <c r="CC16" s="20">
        <v>0.122506037184345</v>
      </c>
      <c r="CD16" s="20">
        <v>0.16317559471028101</v>
      </c>
      <c r="CE16" s="20">
        <v>9.3488542174491707E-2</v>
      </c>
    </row>
    <row r="17" spans="2:83" x14ac:dyDescent="0.35">
      <c r="B17" s="18" t="s">
        <v>140</v>
      </c>
      <c r="C17" s="21">
        <v>0.40965817616358002</v>
      </c>
      <c r="D17" s="21">
        <v>0.39661454701017401</v>
      </c>
      <c r="E17" s="21">
        <v>0.42247956160288802</v>
      </c>
      <c r="F17" s="21"/>
      <c r="G17" s="21">
        <v>0.47235213031955597</v>
      </c>
      <c r="H17" s="21">
        <v>0.54723610413467505</v>
      </c>
      <c r="I17" s="21">
        <v>0.38991696473425602</v>
      </c>
      <c r="J17" s="21">
        <v>0.40558194933927599</v>
      </c>
      <c r="K17" s="21">
        <v>0.27386133383471101</v>
      </c>
      <c r="L17" s="21">
        <v>0.36557705947132002</v>
      </c>
      <c r="M17" s="21"/>
      <c r="N17" s="21">
        <v>0.522098936910386</v>
      </c>
      <c r="O17" s="21">
        <v>0.39219904972518099</v>
      </c>
      <c r="P17" s="21">
        <v>0.37143466220569599</v>
      </c>
      <c r="Q17" s="21">
        <v>0.39864572721861002</v>
      </c>
      <c r="R17" s="21">
        <v>0.40769660324019202</v>
      </c>
      <c r="S17" s="21">
        <v>0.299071362706954</v>
      </c>
      <c r="T17" s="21">
        <v>0.41962183349864401</v>
      </c>
      <c r="U17" s="21">
        <v>0.45583912272869198</v>
      </c>
      <c r="V17" s="21">
        <v>0.41226889379757897</v>
      </c>
      <c r="W17" s="21">
        <v>0.37180148373518201</v>
      </c>
      <c r="X17" s="21">
        <v>0.48122100696633902</v>
      </c>
      <c r="Y17" s="21">
        <v>0.32724958823030498</v>
      </c>
      <c r="Z17" s="21"/>
      <c r="AA17" s="21">
        <v>0.405944081013284</v>
      </c>
      <c r="AB17" s="21">
        <v>0.39915609767862098</v>
      </c>
      <c r="AC17" s="21">
        <v>0.398989149756177</v>
      </c>
      <c r="AD17" s="21">
        <v>0.43315699942744301</v>
      </c>
      <c r="AE17" s="21"/>
      <c r="AF17" s="21">
        <v>0.48013469844226098</v>
      </c>
      <c r="AG17" s="21">
        <v>0.44799615814695698</v>
      </c>
      <c r="AH17" s="21">
        <v>0.42167749293701001</v>
      </c>
      <c r="AI17" s="21">
        <v>0.38821457972245599</v>
      </c>
      <c r="AJ17" s="21">
        <v>0.29410687874372099</v>
      </c>
      <c r="AK17" s="21">
        <v>0.17213599960534201</v>
      </c>
      <c r="AL17" s="21"/>
      <c r="AM17" s="21">
        <v>0.33650344413171801</v>
      </c>
      <c r="AN17" s="21">
        <v>0.48052293017159498</v>
      </c>
      <c r="AO17" s="21">
        <v>0.45023476155896502</v>
      </c>
      <c r="AP17" s="21">
        <v>0.53951834401383503</v>
      </c>
      <c r="AQ17" s="21">
        <v>0.33489056117716298</v>
      </c>
      <c r="AR17" s="21"/>
      <c r="AS17" s="21">
        <v>0.28538162707549602</v>
      </c>
      <c r="AT17" s="21">
        <v>0.51357697781614797</v>
      </c>
      <c r="AU17" s="21">
        <v>0.466169904866853</v>
      </c>
      <c r="AV17" s="21"/>
      <c r="AW17" s="21">
        <v>0.39524603762709498</v>
      </c>
      <c r="AX17" s="21">
        <v>0.40381083669447299</v>
      </c>
      <c r="AY17" s="21">
        <v>0.41921371756348802</v>
      </c>
      <c r="AZ17" s="21">
        <v>0.44393191637822499</v>
      </c>
      <c r="BA17" s="21">
        <v>0.34545361954640902</v>
      </c>
      <c r="BB17" s="21"/>
      <c r="BC17" s="21">
        <v>0.35296277940981702</v>
      </c>
      <c r="BD17" s="21">
        <v>0.44834555848163699</v>
      </c>
      <c r="BE17" s="21" t="s">
        <v>101</v>
      </c>
      <c r="BF17" s="21">
        <v>0.41800429600426597</v>
      </c>
      <c r="BG17" s="21">
        <v>0.48367256222600302</v>
      </c>
      <c r="BH17" s="21">
        <v>0.45385383737914797</v>
      </c>
      <c r="BI17" s="21">
        <v>0.41630135227020898</v>
      </c>
      <c r="BJ17" s="21"/>
      <c r="BK17" s="21">
        <v>0.52329542908944704</v>
      </c>
      <c r="BL17" s="21">
        <v>0.38564703585131799</v>
      </c>
      <c r="BM17" s="21">
        <v>0.405704913750492</v>
      </c>
      <c r="BN17" s="21">
        <v>0.389601452330819</v>
      </c>
      <c r="BO17" s="21">
        <v>0.44261666637881703</v>
      </c>
      <c r="BP17" s="21">
        <v>0.43164928972132799</v>
      </c>
      <c r="BQ17" s="21">
        <v>0.42014675796727002</v>
      </c>
      <c r="BR17" s="21">
        <v>0.36383404053386897</v>
      </c>
      <c r="BS17" s="21"/>
      <c r="BT17" s="21">
        <v>0.448940117319858</v>
      </c>
      <c r="BU17" s="21">
        <v>0.32881565585728301</v>
      </c>
      <c r="BV17" s="21">
        <v>0.43019063186954498</v>
      </c>
      <c r="BW17" s="21"/>
      <c r="BX17" s="21">
        <v>0.48200515571965402</v>
      </c>
      <c r="BY17" s="21">
        <v>0.36254416515312798</v>
      </c>
      <c r="BZ17" s="21"/>
      <c r="CA17" s="21">
        <v>0.53409719330932903</v>
      </c>
      <c r="CB17" s="21">
        <v>0.40985214774364498</v>
      </c>
      <c r="CC17" s="21">
        <v>0.38121190955361201</v>
      </c>
      <c r="CD17" s="21">
        <v>0.37872668723007002</v>
      </c>
      <c r="CE17" s="21">
        <v>0.43856250739612401</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0.22170893251641899</v>
      </c>
      <c r="D9" s="17">
        <v>0.2313046274185</v>
      </c>
      <c r="E9" s="17">
        <v>0.21158611581307099</v>
      </c>
      <c r="F9" s="17"/>
      <c r="G9" s="17">
        <v>0.28516562427543601</v>
      </c>
      <c r="H9" s="17">
        <v>0.28647438430253103</v>
      </c>
      <c r="I9" s="17">
        <v>0.25318443373203597</v>
      </c>
      <c r="J9" s="17">
        <v>0.19970483128626401</v>
      </c>
      <c r="K9" s="17">
        <v>0.21684564334384199</v>
      </c>
      <c r="L9" s="17">
        <v>0.12200906549828799</v>
      </c>
      <c r="M9" s="17"/>
      <c r="N9" s="17">
        <v>0.29751900966169498</v>
      </c>
      <c r="O9" s="17">
        <v>0.20787224314675201</v>
      </c>
      <c r="P9" s="17">
        <v>0.200993558894004</v>
      </c>
      <c r="Q9" s="17">
        <v>0.20317783720872501</v>
      </c>
      <c r="R9" s="17">
        <v>0.19747528474595599</v>
      </c>
      <c r="S9" s="17">
        <v>0.20445049494287401</v>
      </c>
      <c r="T9" s="17">
        <v>0.23329125653500199</v>
      </c>
      <c r="U9" s="17">
        <v>0.24415148742892101</v>
      </c>
      <c r="V9" s="17">
        <v>0.21816664053461601</v>
      </c>
      <c r="W9" s="17">
        <v>0.14193742572835299</v>
      </c>
      <c r="X9" s="17">
        <v>0.26108590768267698</v>
      </c>
      <c r="Y9" s="17">
        <v>0.27273546222383399</v>
      </c>
      <c r="Z9" s="17"/>
      <c r="AA9" s="17">
        <v>0.22051185517520699</v>
      </c>
      <c r="AB9" s="17">
        <v>0.19729176416729</v>
      </c>
      <c r="AC9" s="17">
        <v>0.24379882840573899</v>
      </c>
      <c r="AD9" s="17">
        <v>0.230708294158187</v>
      </c>
      <c r="AE9" s="17"/>
      <c r="AF9" s="17">
        <v>0.30509593759539899</v>
      </c>
      <c r="AG9" s="17">
        <v>0.220290648246111</v>
      </c>
      <c r="AH9" s="17">
        <v>0.18255782337735599</v>
      </c>
      <c r="AI9" s="17">
        <v>0.16969448709645199</v>
      </c>
      <c r="AJ9" s="17">
        <v>0.19354220395094399</v>
      </c>
      <c r="AK9" s="17">
        <v>0.216772715042406</v>
      </c>
      <c r="AL9" s="17"/>
      <c r="AM9" s="17">
        <v>0.18581198561335099</v>
      </c>
      <c r="AN9" s="17">
        <v>0.286667518565355</v>
      </c>
      <c r="AO9" s="17">
        <v>0.17819251573513101</v>
      </c>
      <c r="AP9" s="17">
        <v>0.19696908091338799</v>
      </c>
      <c r="AQ9" s="17">
        <v>0.17514064227885401</v>
      </c>
      <c r="AR9" s="17"/>
      <c r="AS9" s="17">
        <v>0.17955013210784501</v>
      </c>
      <c r="AT9" s="17">
        <v>0.27250423969978499</v>
      </c>
      <c r="AU9" s="17">
        <v>0.195190745730211</v>
      </c>
      <c r="AV9" s="17"/>
      <c r="AW9" s="17">
        <v>0.226138831333696</v>
      </c>
      <c r="AX9" s="17">
        <v>0.19282993206434201</v>
      </c>
      <c r="AY9" s="17">
        <v>0.22622132997782099</v>
      </c>
      <c r="AZ9" s="17">
        <v>0.250462494088661</v>
      </c>
      <c r="BA9" s="17">
        <v>0.35912492123776801</v>
      </c>
      <c r="BB9" s="17"/>
      <c r="BC9" s="17">
        <v>0.184450563471279</v>
      </c>
      <c r="BD9" s="17">
        <v>0.20609852769437301</v>
      </c>
      <c r="BE9" s="17" t="s">
        <v>101</v>
      </c>
      <c r="BF9" s="17">
        <v>0.33452721361603799</v>
      </c>
      <c r="BG9" s="17">
        <v>0.279867102229714</v>
      </c>
      <c r="BH9" s="17">
        <v>0.23982401379333601</v>
      </c>
      <c r="BI9" s="17">
        <v>0.25738066692947398</v>
      </c>
      <c r="BJ9" s="17"/>
      <c r="BK9" s="17">
        <v>0.27919383154334898</v>
      </c>
      <c r="BL9" s="17">
        <v>0.24126061004225199</v>
      </c>
      <c r="BM9" s="17">
        <v>0.20715076872448299</v>
      </c>
      <c r="BN9" s="17">
        <v>0.21643939737517401</v>
      </c>
      <c r="BO9" s="17">
        <v>0.16549684273966001</v>
      </c>
      <c r="BP9" s="17">
        <v>0.25441308970821302</v>
      </c>
      <c r="BQ9" s="17">
        <v>0.260636310019984</v>
      </c>
      <c r="BR9" s="17">
        <v>0.24375279158059401</v>
      </c>
      <c r="BS9" s="17"/>
      <c r="BT9" s="17">
        <v>0.25904443130738097</v>
      </c>
      <c r="BU9" s="17">
        <v>0.15307984060292701</v>
      </c>
      <c r="BV9" s="17">
        <v>0.23741712159013501</v>
      </c>
      <c r="BW9" s="17"/>
      <c r="BX9" s="17">
        <v>0.293384421760437</v>
      </c>
      <c r="BY9" s="17">
        <v>0.20117159349240399</v>
      </c>
      <c r="BZ9" s="17"/>
      <c r="CA9" s="17">
        <v>0.41320409086128201</v>
      </c>
      <c r="CB9" s="17">
        <v>0.23732024000864099</v>
      </c>
      <c r="CC9" s="17">
        <v>0.21928167671268201</v>
      </c>
      <c r="CD9" s="17">
        <v>0.246845690611802</v>
      </c>
      <c r="CE9" s="17">
        <v>0.22119130896707501</v>
      </c>
    </row>
    <row r="10" spans="2:83" x14ac:dyDescent="0.35">
      <c r="B10" s="18" t="s">
        <v>174</v>
      </c>
      <c r="C10" s="17">
        <v>0.36699955659384498</v>
      </c>
      <c r="D10" s="17">
        <v>0.35119496522059601</v>
      </c>
      <c r="E10" s="17">
        <v>0.38356590668060497</v>
      </c>
      <c r="F10" s="17"/>
      <c r="G10" s="17">
        <v>0.42324982752828899</v>
      </c>
      <c r="H10" s="17">
        <v>0.40742337253451399</v>
      </c>
      <c r="I10" s="17">
        <v>0.36220408810462201</v>
      </c>
      <c r="J10" s="17">
        <v>0.36729423004114897</v>
      </c>
      <c r="K10" s="17">
        <v>0.31105687476476201</v>
      </c>
      <c r="L10" s="17">
        <v>0.337525663203874</v>
      </c>
      <c r="M10" s="17"/>
      <c r="N10" s="17">
        <v>0.33389868201143102</v>
      </c>
      <c r="O10" s="17">
        <v>0.39632942232321899</v>
      </c>
      <c r="P10" s="17">
        <v>0.39141835410555198</v>
      </c>
      <c r="Q10" s="17">
        <v>0.37538463062605898</v>
      </c>
      <c r="R10" s="17">
        <v>0.32763853353048999</v>
      </c>
      <c r="S10" s="17">
        <v>0.36608635403406897</v>
      </c>
      <c r="T10" s="17">
        <v>0.40403774953934701</v>
      </c>
      <c r="U10" s="17">
        <v>0.29935898106692799</v>
      </c>
      <c r="V10" s="17">
        <v>0.403414813968555</v>
      </c>
      <c r="W10" s="17">
        <v>0.36818335744844</v>
      </c>
      <c r="X10" s="17">
        <v>0.36092876223520598</v>
      </c>
      <c r="Y10" s="17">
        <v>0.26224415689674002</v>
      </c>
      <c r="Z10" s="17"/>
      <c r="AA10" s="17">
        <v>0.38281420151356399</v>
      </c>
      <c r="AB10" s="17">
        <v>0.35489085924994601</v>
      </c>
      <c r="AC10" s="17">
        <v>0.375124442637644</v>
      </c>
      <c r="AD10" s="17">
        <v>0.35610406033848502</v>
      </c>
      <c r="AE10" s="17"/>
      <c r="AF10" s="17">
        <v>0.354124005661755</v>
      </c>
      <c r="AG10" s="17">
        <v>0.35260152437466002</v>
      </c>
      <c r="AH10" s="17">
        <v>0.44081376665000999</v>
      </c>
      <c r="AI10" s="17">
        <v>0.38208131357057901</v>
      </c>
      <c r="AJ10" s="17">
        <v>0.34923586337192403</v>
      </c>
      <c r="AK10" s="17">
        <v>0.29278516110597502</v>
      </c>
      <c r="AL10" s="17"/>
      <c r="AM10" s="17">
        <v>0.38184331846932501</v>
      </c>
      <c r="AN10" s="17">
        <v>0.3800636974844</v>
      </c>
      <c r="AO10" s="17">
        <v>0.33557445873486502</v>
      </c>
      <c r="AP10" s="17">
        <v>0.150723238494404</v>
      </c>
      <c r="AQ10" s="17">
        <v>0.34587256866837601</v>
      </c>
      <c r="AR10" s="17"/>
      <c r="AS10" s="17">
        <v>0.374442062938658</v>
      </c>
      <c r="AT10" s="17">
        <v>0.38706714799940301</v>
      </c>
      <c r="AU10" s="17">
        <v>0.38005135120597799</v>
      </c>
      <c r="AV10" s="17"/>
      <c r="AW10" s="17">
        <v>0.38256292385922402</v>
      </c>
      <c r="AX10" s="17">
        <v>0.35325828582234697</v>
      </c>
      <c r="AY10" s="17">
        <v>0.38040506460020201</v>
      </c>
      <c r="AZ10" s="17">
        <v>0.37407464710777599</v>
      </c>
      <c r="BA10" s="17">
        <v>0.37009587141278999</v>
      </c>
      <c r="BB10" s="17"/>
      <c r="BC10" s="17">
        <v>0.34256844040832102</v>
      </c>
      <c r="BD10" s="17">
        <v>0.406706866174603</v>
      </c>
      <c r="BE10" s="17" t="s">
        <v>101</v>
      </c>
      <c r="BF10" s="17">
        <v>0.27389835942149099</v>
      </c>
      <c r="BG10" s="17">
        <v>0.37513764710712999</v>
      </c>
      <c r="BH10" s="17">
        <v>0.42010292277744798</v>
      </c>
      <c r="BI10" s="17">
        <v>0.31540298439571601</v>
      </c>
      <c r="BJ10" s="17"/>
      <c r="BK10" s="17">
        <v>0.36115030997404102</v>
      </c>
      <c r="BL10" s="17">
        <v>0.32407733638622899</v>
      </c>
      <c r="BM10" s="17">
        <v>0.36839203037150497</v>
      </c>
      <c r="BN10" s="17">
        <v>0.366338427957349</v>
      </c>
      <c r="BO10" s="17">
        <v>0.42656817783233197</v>
      </c>
      <c r="BP10" s="17">
        <v>0.39632667814629102</v>
      </c>
      <c r="BQ10" s="17">
        <v>0.32302035171745602</v>
      </c>
      <c r="BR10" s="17">
        <v>0.39098267566077699</v>
      </c>
      <c r="BS10" s="17"/>
      <c r="BT10" s="17">
        <v>0.40386978995608602</v>
      </c>
      <c r="BU10" s="17">
        <v>0.35076524878618998</v>
      </c>
      <c r="BV10" s="17">
        <v>0.35082171344593199</v>
      </c>
      <c r="BW10" s="17"/>
      <c r="BX10" s="17">
        <v>0.381034371477387</v>
      </c>
      <c r="BY10" s="17">
        <v>0.36229951106337599</v>
      </c>
      <c r="BZ10" s="17"/>
      <c r="CA10" s="17">
        <v>0.34493915414005699</v>
      </c>
      <c r="CB10" s="17">
        <v>0.37986991543527698</v>
      </c>
      <c r="CC10" s="17">
        <v>0.36033326954978701</v>
      </c>
      <c r="CD10" s="17">
        <v>0.38909222567217999</v>
      </c>
      <c r="CE10" s="17">
        <v>0.392984026817294</v>
      </c>
    </row>
    <row r="11" spans="2:83" x14ac:dyDescent="0.35">
      <c r="B11" s="18" t="s">
        <v>175</v>
      </c>
      <c r="C11" s="17">
        <v>0.25973838596253801</v>
      </c>
      <c r="D11" s="17">
        <v>0.27260738453771799</v>
      </c>
      <c r="E11" s="17">
        <v>0.246325426084642</v>
      </c>
      <c r="F11" s="17"/>
      <c r="G11" s="17">
        <v>0.186444052935128</v>
      </c>
      <c r="H11" s="17">
        <v>0.17933739234562701</v>
      </c>
      <c r="I11" s="17">
        <v>0.28039244059268498</v>
      </c>
      <c r="J11" s="17">
        <v>0.26417988847051899</v>
      </c>
      <c r="K11" s="17">
        <v>0.23927644502185999</v>
      </c>
      <c r="L11" s="17">
        <v>0.367610067169096</v>
      </c>
      <c r="M11" s="17"/>
      <c r="N11" s="17">
        <v>0.23705955331235301</v>
      </c>
      <c r="O11" s="17">
        <v>0.221216841904118</v>
      </c>
      <c r="P11" s="17">
        <v>0.28077208851251001</v>
      </c>
      <c r="Q11" s="17">
        <v>0.29002571407896699</v>
      </c>
      <c r="R11" s="17">
        <v>0.28823255750465498</v>
      </c>
      <c r="S11" s="17">
        <v>0.298210566684943</v>
      </c>
      <c r="T11" s="17">
        <v>0.15383027999899099</v>
      </c>
      <c r="U11" s="17">
        <v>0.30797826910111997</v>
      </c>
      <c r="V11" s="17">
        <v>0.23642066216517801</v>
      </c>
      <c r="W11" s="17">
        <v>0.32265881362261301</v>
      </c>
      <c r="X11" s="17">
        <v>0.22405717069662601</v>
      </c>
      <c r="Y11" s="17">
        <v>0.37973590859553402</v>
      </c>
      <c r="Z11" s="17"/>
      <c r="AA11" s="17">
        <v>0.25645281859546398</v>
      </c>
      <c r="AB11" s="17">
        <v>0.25741409981420099</v>
      </c>
      <c r="AC11" s="17">
        <v>0.27465294736663398</v>
      </c>
      <c r="AD11" s="17">
        <v>0.25082359633790302</v>
      </c>
      <c r="AE11" s="17"/>
      <c r="AF11" s="17">
        <v>0.21219300929264001</v>
      </c>
      <c r="AG11" s="17">
        <v>0.28818525722946697</v>
      </c>
      <c r="AH11" s="17">
        <v>0.219094195156602</v>
      </c>
      <c r="AI11" s="17">
        <v>0.290672248348542</v>
      </c>
      <c r="AJ11" s="17">
        <v>0.264893381652826</v>
      </c>
      <c r="AK11" s="17">
        <v>0.29794800851902198</v>
      </c>
      <c r="AL11" s="17"/>
      <c r="AM11" s="17">
        <v>0.26253968682052797</v>
      </c>
      <c r="AN11" s="17">
        <v>0.214455430057373</v>
      </c>
      <c r="AO11" s="17">
        <v>0.312405698215515</v>
      </c>
      <c r="AP11" s="17">
        <v>0.44018098039431802</v>
      </c>
      <c r="AQ11" s="17">
        <v>0.3097814165362</v>
      </c>
      <c r="AR11" s="17"/>
      <c r="AS11" s="17">
        <v>0.28487177675558401</v>
      </c>
      <c r="AT11" s="17">
        <v>0.226560298781639</v>
      </c>
      <c r="AU11" s="17">
        <v>0.27589610416402399</v>
      </c>
      <c r="AV11" s="17"/>
      <c r="AW11" s="17">
        <v>0.27630400988722198</v>
      </c>
      <c r="AX11" s="17">
        <v>0.26909675056999599</v>
      </c>
      <c r="AY11" s="17">
        <v>0.23348303706597301</v>
      </c>
      <c r="AZ11" s="17">
        <v>0.230766442075653</v>
      </c>
      <c r="BA11" s="17">
        <v>0.19593778068430601</v>
      </c>
      <c r="BB11" s="17"/>
      <c r="BC11" s="17">
        <v>0.28731537082213898</v>
      </c>
      <c r="BD11" s="17">
        <v>0.259952142084102</v>
      </c>
      <c r="BE11" s="17" t="s">
        <v>101</v>
      </c>
      <c r="BF11" s="17">
        <v>0.26149105906888997</v>
      </c>
      <c r="BG11" s="17">
        <v>0.211769716242726</v>
      </c>
      <c r="BH11" s="17">
        <v>0.220803223224733</v>
      </c>
      <c r="BI11" s="17">
        <v>0.29678600589064202</v>
      </c>
      <c r="BJ11" s="17"/>
      <c r="BK11" s="17">
        <v>0.18545040439233099</v>
      </c>
      <c r="BL11" s="17">
        <v>0.28428334174974002</v>
      </c>
      <c r="BM11" s="17">
        <v>0.26865514980876398</v>
      </c>
      <c r="BN11" s="17">
        <v>0.296662504263417</v>
      </c>
      <c r="BO11" s="17">
        <v>0.24344954469077601</v>
      </c>
      <c r="BP11" s="17">
        <v>0.22557665967339199</v>
      </c>
      <c r="BQ11" s="17">
        <v>0.17903673925137301</v>
      </c>
      <c r="BR11" s="17">
        <v>0.231996278124949</v>
      </c>
      <c r="BS11" s="17"/>
      <c r="BT11" s="17">
        <v>0.24614541617090299</v>
      </c>
      <c r="BU11" s="17">
        <v>0.31104149206181603</v>
      </c>
      <c r="BV11" s="17">
        <v>0.237779044322249</v>
      </c>
      <c r="BW11" s="17"/>
      <c r="BX11" s="17">
        <v>0.21055915079101001</v>
      </c>
      <c r="BY11" s="17">
        <v>0.27817781435997502</v>
      </c>
      <c r="BZ11" s="17"/>
      <c r="CA11" s="17">
        <v>0.13281679795756901</v>
      </c>
      <c r="CB11" s="17">
        <v>0.24613100061655099</v>
      </c>
      <c r="CC11" s="17">
        <v>0.24696285118438199</v>
      </c>
      <c r="CD11" s="17">
        <v>0.26446047114540699</v>
      </c>
      <c r="CE11" s="17">
        <v>0.225417008373893</v>
      </c>
    </row>
    <row r="12" spans="2:83" x14ac:dyDescent="0.35">
      <c r="B12" s="18" t="s">
        <v>176</v>
      </c>
      <c r="C12" s="17">
        <v>8.8538432212944204E-2</v>
      </c>
      <c r="D12" s="17">
        <v>8.1006946338163605E-2</v>
      </c>
      <c r="E12" s="17">
        <v>9.5798522196553895E-2</v>
      </c>
      <c r="F12" s="17"/>
      <c r="G12" s="17">
        <v>5.18782362862776E-2</v>
      </c>
      <c r="H12" s="17">
        <v>6.1521900724455097E-2</v>
      </c>
      <c r="I12" s="17">
        <v>5.1342245997178702E-2</v>
      </c>
      <c r="J12" s="17">
        <v>0.10265547755117101</v>
      </c>
      <c r="K12" s="17">
        <v>0.13782419306819399</v>
      </c>
      <c r="L12" s="17">
        <v>0.120861152038785</v>
      </c>
      <c r="M12" s="17"/>
      <c r="N12" s="17">
        <v>6.8921834832198103E-2</v>
      </c>
      <c r="O12" s="17">
        <v>9.8190435492936906E-2</v>
      </c>
      <c r="P12" s="17">
        <v>5.5731473860281003E-2</v>
      </c>
      <c r="Q12" s="17">
        <v>0.100554442607682</v>
      </c>
      <c r="R12" s="17">
        <v>0.1067716944834</v>
      </c>
      <c r="S12" s="17">
        <v>6.9230117933164498E-2</v>
      </c>
      <c r="T12" s="17">
        <v>0.12299776213342201</v>
      </c>
      <c r="U12" s="17">
        <v>7.8599254238115701E-2</v>
      </c>
      <c r="V12" s="17">
        <v>8.5706468476211495E-2</v>
      </c>
      <c r="W12" s="17">
        <v>0.11076248558049</v>
      </c>
      <c r="X12" s="17">
        <v>0.10902902837376099</v>
      </c>
      <c r="Y12" s="17">
        <v>3.5437879323507601E-2</v>
      </c>
      <c r="Z12" s="17"/>
      <c r="AA12" s="17">
        <v>8.0321336549201594E-2</v>
      </c>
      <c r="AB12" s="17">
        <v>0.12558663191927399</v>
      </c>
      <c r="AC12" s="17">
        <v>6.0418847953619501E-2</v>
      </c>
      <c r="AD12" s="17">
        <v>8.4350216225927394E-2</v>
      </c>
      <c r="AE12" s="17"/>
      <c r="AF12" s="17">
        <v>6.2524243905696594E-2</v>
      </c>
      <c r="AG12" s="17">
        <v>8.9324105056431097E-2</v>
      </c>
      <c r="AH12" s="17">
        <v>7.1915624023794006E-2</v>
      </c>
      <c r="AI12" s="17">
        <v>9.5920621373845799E-2</v>
      </c>
      <c r="AJ12" s="17">
        <v>0.12211351822172201</v>
      </c>
      <c r="AK12" s="17">
        <v>0.140729344389524</v>
      </c>
      <c r="AL12" s="17"/>
      <c r="AM12" s="17">
        <v>0.10144081892197999</v>
      </c>
      <c r="AN12" s="17">
        <v>7.8866481379025299E-2</v>
      </c>
      <c r="AO12" s="17">
        <v>0.124767944275637</v>
      </c>
      <c r="AP12" s="17">
        <v>0.14535064965841599</v>
      </c>
      <c r="AQ12" s="17">
        <v>5.6637045951626698E-2</v>
      </c>
      <c r="AR12" s="17"/>
      <c r="AS12" s="17">
        <v>0.101128400242656</v>
      </c>
      <c r="AT12" s="17">
        <v>7.4653409459342096E-2</v>
      </c>
      <c r="AU12" s="17">
        <v>9.6379114990824993E-2</v>
      </c>
      <c r="AV12" s="17"/>
      <c r="AW12" s="17">
        <v>5.7226906772321298E-2</v>
      </c>
      <c r="AX12" s="17">
        <v>0.105869008466233</v>
      </c>
      <c r="AY12" s="17">
        <v>0.109452361130114</v>
      </c>
      <c r="AZ12" s="17">
        <v>7.63599588891377E-2</v>
      </c>
      <c r="BA12" s="17">
        <v>5.0175501761924701E-2</v>
      </c>
      <c r="BB12" s="17"/>
      <c r="BC12" s="17">
        <v>0.115531236565225</v>
      </c>
      <c r="BD12" s="17">
        <v>9.1800400912798105E-2</v>
      </c>
      <c r="BE12" s="17" t="s">
        <v>101</v>
      </c>
      <c r="BF12" s="17">
        <v>5.6065294919983001E-2</v>
      </c>
      <c r="BG12" s="17">
        <v>4.7982669031950802E-2</v>
      </c>
      <c r="BH12" s="17">
        <v>5.7733871352736603E-2</v>
      </c>
      <c r="BI12" s="17">
        <v>4.8006642591799799E-2</v>
      </c>
      <c r="BJ12" s="17"/>
      <c r="BK12" s="17">
        <v>9.28994990694402E-2</v>
      </c>
      <c r="BL12" s="17">
        <v>9.1816188659763903E-2</v>
      </c>
      <c r="BM12" s="17">
        <v>0.107051942169696</v>
      </c>
      <c r="BN12" s="17">
        <v>5.2380649347165201E-2</v>
      </c>
      <c r="BO12" s="17">
        <v>0.100982608546384</v>
      </c>
      <c r="BP12" s="17">
        <v>8.8220943845633504E-2</v>
      </c>
      <c r="BQ12" s="17">
        <v>0.108745644482637</v>
      </c>
      <c r="BR12" s="17">
        <v>7.9794124958045803E-2</v>
      </c>
      <c r="BS12" s="17"/>
      <c r="BT12" s="17">
        <v>6.0273514443192497E-2</v>
      </c>
      <c r="BU12" s="17">
        <v>0.11802506206711399</v>
      </c>
      <c r="BV12" s="17">
        <v>9.0303330528891501E-2</v>
      </c>
      <c r="BW12" s="17"/>
      <c r="BX12" s="17">
        <v>6.3314549917125595E-2</v>
      </c>
      <c r="BY12" s="17">
        <v>8.9775393131399206E-2</v>
      </c>
      <c r="BZ12" s="17"/>
      <c r="CA12" s="17">
        <v>6.6835771206984501E-2</v>
      </c>
      <c r="CB12" s="17">
        <v>8.8763630110603994E-2</v>
      </c>
      <c r="CC12" s="17">
        <v>0.117612610933766</v>
      </c>
      <c r="CD12" s="17">
        <v>3.3519232213377902E-2</v>
      </c>
      <c r="CE12" s="17">
        <v>7.1872594623560201E-2</v>
      </c>
    </row>
    <row r="13" spans="2:83" x14ac:dyDescent="0.35">
      <c r="B13" s="18" t="s">
        <v>177</v>
      </c>
      <c r="C13" s="17">
        <v>2.8136224133375302E-2</v>
      </c>
      <c r="D13" s="17">
        <v>3.1959524659291097E-2</v>
      </c>
      <c r="E13" s="17">
        <v>2.4655866549410699E-2</v>
      </c>
      <c r="F13" s="17"/>
      <c r="G13" s="17">
        <v>1.56546080872948E-2</v>
      </c>
      <c r="H13" s="17">
        <v>2.57784462073147E-2</v>
      </c>
      <c r="I13" s="17">
        <v>3.1576335433969899E-2</v>
      </c>
      <c r="J13" s="17">
        <v>2.54863715860465E-2</v>
      </c>
      <c r="K13" s="17">
        <v>4.70851497401856E-2</v>
      </c>
      <c r="L13" s="17">
        <v>2.5069182130641101E-2</v>
      </c>
      <c r="M13" s="17"/>
      <c r="N13" s="17">
        <v>2.35948566671247E-2</v>
      </c>
      <c r="O13" s="17">
        <v>4.08491597294224E-2</v>
      </c>
      <c r="P13" s="17">
        <v>1.9078282558179602E-2</v>
      </c>
      <c r="Q13" s="17">
        <v>7.4847036406756303E-3</v>
      </c>
      <c r="R13" s="17">
        <v>5.066650393088E-2</v>
      </c>
      <c r="S13" s="17">
        <v>2.9516590607203699E-2</v>
      </c>
      <c r="T13" s="17">
        <v>4.3120017301865203E-2</v>
      </c>
      <c r="U13" s="17">
        <v>4.14100396157965E-2</v>
      </c>
      <c r="V13" s="17">
        <v>1.8807635534699899E-2</v>
      </c>
      <c r="W13" s="17">
        <v>2.7798075395949799E-2</v>
      </c>
      <c r="X13" s="17">
        <v>1.9580209221657398E-2</v>
      </c>
      <c r="Y13" s="17">
        <v>1.53385013423E-2</v>
      </c>
      <c r="Z13" s="17"/>
      <c r="AA13" s="17">
        <v>4.14613207332028E-2</v>
      </c>
      <c r="AB13" s="17">
        <v>2.3563486845939601E-2</v>
      </c>
      <c r="AC13" s="17">
        <v>3.0501132971675501E-2</v>
      </c>
      <c r="AD13" s="17">
        <v>1.6646227513733101E-2</v>
      </c>
      <c r="AE13" s="17"/>
      <c r="AF13" s="17">
        <v>2.55773265729974E-2</v>
      </c>
      <c r="AG13" s="17">
        <v>2.5822784071532899E-2</v>
      </c>
      <c r="AH13" s="17">
        <v>3.6937791519211297E-2</v>
      </c>
      <c r="AI13" s="17">
        <v>2.7135402254322299E-2</v>
      </c>
      <c r="AJ13" s="17">
        <v>3.0738953077585E-2</v>
      </c>
      <c r="AK13" s="17">
        <v>2.68571322765595E-2</v>
      </c>
      <c r="AL13" s="17"/>
      <c r="AM13" s="17">
        <v>3.2344912418080102E-2</v>
      </c>
      <c r="AN13" s="17">
        <v>1.9237454495685001E-2</v>
      </c>
      <c r="AO13" s="17">
        <v>2.1906379671005401E-2</v>
      </c>
      <c r="AP13" s="17">
        <v>2.9800334416991901E-2</v>
      </c>
      <c r="AQ13" s="17">
        <v>4.9309649115749601E-2</v>
      </c>
      <c r="AR13" s="17"/>
      <c r="AS13" s="17">
        <v>3.3527210479401701E-2</v>
      </c>
      <c r="AT13" s="17">
        <v>2.1036998278989E-2</v>
      </c>
      <c r="AU13" s="17">
        <v>1.3051821509451E-2</v>
      </c>
      <c r="AV13" s="17"/>
      <c r="AW13" s="17">
        <v>2.0947419112573799E-2</v>
      </c>
      <c r="AX13" s="17">
        <v>3.1458644825127703E-2</v>
      </c>
      <c r="AY13" s="17">
        <v>2.9632371934508801E-2</v>
      </c>
      <c r="AZ13" s="17">
        <v>4.0734578476799697E-2</v>
      </c>
      <c r="BA13" s="17">
        <v>2.4665924903211501E-2</v>
      </c>
      <c r="BB13" s="17"/>
      <c r="BC13" s="17">
        <v>2.9617189853260201E-2</v>
      </c>
      <c r="BD13" s="17">
        <v>1.7143567751952801E-2</v>
      </c>
      <c r="BE13" s="17" t="s">
        <v>101</v>
      </c>
      <c r="BF13" s="17">
        <v>4.1932412848838398E-2</v>
      </c>
      <c r="BG13" s="17">
        <v>3.9680999603018699E-2</v>
      </c>
      <c r="BH13" s="17">
        <v>2.71139257214605E-2</v>
      </c>
      <c r="BI13" s="17">
        <v>1.90826967231181E-2</v>
      </c>
      <c r="BJ13" s="17"/>
      <c r="BK13" s="17">
        <v>2.2118898271305702E-2</v>
      </c>
      <c r="BL13" s="17">
        <v>2.1964662981684001E-2</v>
      </c>
      <c r="BM13" s="17">
        <v>2.66879921447358E-2</v>
      </c>
      <c r="BN13" s="17">
        <v>3.2353462945026203E-2</v>
      </c>
      <c r="BO13" s="17">
        <v>4.1736278831452298E-2</v>
      </c>
      <c r="BP13" s="17">
        <v>1.92208486959267E-2</v>
      </c>
      <c r="BQ13" s="17">
        <v>4.3183804336283202E-2</v>
      </c>
      <c r="BR13" s="17">
        <v>3.1536944907731297E-2</v>
      </c>
      <c r="BS13" s="17"/>
      <c r="BT13" s="17">
        <v>1.6733741984547901E-2</v>
      </c>
      <c r="BU13" s="17">
        <v>2.8097451291443001E-2</v>
      </c>
      <c r="BV13" s="17">
        <v>3.5528768236599499E-2</v>
      </c>
      <c r="BW13" s="17"/>
      <c r="BX13" s="17">
        <v>2.91406916631088E-2</v>
      </c>
      <c r="BY13" s="17">
        <v>2.8988500191011301E-2</v>
      </c>
      <c r="BZ13" s="17"/>
      <c r="CA13" s="17">
        <v>3.1103778156701501E-2</v>
      </c>
      <c r="CB13" s="17">
        <v>3.6496495062032799E-2</v>
      </c>
      <c r="CC13" s="17">
        <v>3.12278053296688E-2</v>
      </c>
      <c r="CD13" s="17">
        <v>4.9024974968020198E-2</v>
      </c>
      <c r="CE13" s="17">
        <v>1.49138141484237E-2</v>
      </c>
    </row>
    <row r="14" spans="2:83" x14ac:dyDescent="0.35">
      <c r="B14" s="18" t="s">
        <v>113</v>
      </c>
      <c r="C14" s="17">
        <v>3.4878468580879E-2</v>
      </c>
      <c r="D14" s="17">
        <v>3.1926551825731897E-2</v>
      </c>
      <c r="E14" s="17">
        <v>3.8068162675716603E-2</v>
      </c>
      <c r="F14" s="17"/>
      <c r="G14" s="17">
        <v>3.7607650887574902E-2</v>
      </c>
      <c r="H14" s="17">
        <v>3.9464503885558201E-2</v>
      </c>
      <c r="I14" s="17">
        <v>2.1300456139509101E-2</v>
      </c>
      <c r="J14" s="17">
        <v>4.0679201064850103E-2</v>
      </c>
      <c r="K14" s="17">
        <v>4.7911694061156702E-2</v>
      </c>
      <c r="L14" s="17">
        <v>2.6924869959315399E-2</v>
      </c>
      <c r="M14" s="17"/>
      <c r="N14" s="17">
        <v>3.9006063515197503E-2</v>
      </c>
      <c r="O14" s="17">
        <v>3.5541897403551299E-2</v>
      </c>
      <c r="P14" s="17">
        <v>5.20062420694734E-2</v>
      </c>
      <c r="Q14" s="17">
        <v>2.33726718378914E-2</v>
      </c>
      <c r="R14" s="17">
        <v>2.9215425804618601E-2</v>
      </c>
      <c r="S14" s="17">
        <v>3.2505875797745498E-2</v>
      </c>
      <c r="T14" s="17">
        <v>4.2722934491372398E-2</v>
      </c>
      <c r="U14" s="17">
        <v>2.85019685491191E-2</v>
      </c>
      <c r="V14" s="17">
        <v>3.7483779320739603E-2</v>
      </c>
      <c r="W14" s="17">
        <v>2.8659842224152601E-2</v>
      </c>
      <c r="X14" s="17">
        <v>2.5318921790072599E-2</v>
      </c>
      <c r="Y14" s="17">
        <v>3.4508091618083402E-2</v>
      </c>
      <c r="Z14" s="17"/>
      <c r="AA14" s="17">
        <v>1.8438467433360001E-2</v>
      </c>
      <c r="AB14" s="17">
        <v>4.1253158003349499E-2</v>
      </c>
      <c r="AC14" s="17">
        <v>1.5503800664687701E-2</v>
      </c>
      <c r="AD14" s="17">
        <v>6.1367605425763298E-2</v>
      </c>
      <c r="AE14" s="17"/>
      <c r="AF14" s="17">
        <v>4.0485476971510899E-2</v>
      </c>
      <c r="AG14" s="17">
        <v>2.3775681021799101E-2</v>
      </c>
      <c r="AH14" s="17">
        <v>4.8680799273026702E-2</v>
      </c>
      <c r="AI14" s="17">
        <v>3.4495927356260003E-2</v>
      </c>
      <c r="AJ14" s="17">
        <v>3.9476079724999703E-2</v>
      </c>
      <c r="AK14" s="17">
        <v>2.4907638666512501E-2</v>
      </c>
      <c r="AL14" s="17"/>
      <c r="AM14" s="17">
        <v>3.6019277756735198E-2</v>
      </c>
      <c r="AN14" s="17">
        <v>2.0709418018161799E-2</v>
      </c>
      <c r="AO14" s="17">
        <v>2.7153003367847799E-2</v>
      </c>
      <c r="AP14" s="17">
        <v>3.6975716122482599E-2</v>
      </c>
      <c r="AQ14" s="17">
        <v>6.3258677449192599E-2</v>
      </c>
      <c r="AR14" s="17"/>
      <c r="AS14" s="17">
        <v>2.6480417475855798E-2</v>
      </c>
      <c r="AT14" s="17">
        <v>1.8177905780841899E-2</v>
      </c>
      <c r="AU14" s="17">
        <v>3.94308623995102E-2</v>
      </c>
      <c r="AV14" s="17"/>
      <c r="AW14" s="17">
        <v>3.6819909034963398E-2</v>
      </c>
      <c r="AX14" s="17">
        <v>4.7487378251952997E-2</v>
      </c>
      <c r="AY14" s="17">
        <v>2.0805835291382E-2</v>
      </c>
      <c r="AZ14" s="17">
        <v>2.7601879361972802E-2</v>
      </c>
      <c r="BA14" s="17">
        <v>0</v>
      </c>
      <c r="BB14" s="17"/>
      <c r="BC14" s="17">
        <v>4.0517198879776298E-2</v>
      </c>
      <c r="BD14" s="17">
        <v>1.8298495382171001E-2</v>
      </c>
      <c r="BE14" s="17" t="s">
        <v>101</v>
      </c>
      <c r="BF14" s="17">
        <v>3.2085660124759198E-2</v>
      </c>
      <c r="BG14" s="17">
        <v>4.5561865785460301E-2</v>
      </c>
      <c r="BH14" s="17">
        <v>3.4422043130286101E-2</v>
      </c>
      <c r="BI14" s="17">
        <v>6.3341003469249604E-2</v>
      </c>
      <c r="BJ14" s="17"/>
      <c r="BK14" s="17">
        <v>5.91870567495335E-2</v>
      </c>
      <c r="BL14" s="17">
        <v>3.6597860180330399E-2</v>
      </c>
      <c r="BM14" s="17">
        <v>2.2062116780816099E-2</v>
      </c>
      <c r="BN14" s="17">
        <v>3.5825558111868598E-2</v>
      </c>
      <c r="BO14" s="17">
        <v>2.1766547359394602E-2</v>
      </c>
      <c r="BP14" s="17">
        <v>1.6241779930543501E-2</v>
      </c>
      <c r="BQ14" s="17">
        <v>8.5377150192267298E-2</v>
      </c>
      <c r="BR14" s="17">
        <v>2.19371847679024E-2</v>
      </c>
      <c r="BS14" s="17"/>
      <c r="BT14" s="17">
        <v>1.3933106137889201E-2</v>
      </c>
      <c r="BU14" s="17">
        <v>3.8990905190510197E-2</v>
      </c>
      <c r="BV14" s="17">
        <v>4.81500218761923E-2</v>
      </c>
      <c r="BW14" s="17"/>
      <c r="BX14" s="17">
        <v>2.2566814390930699E-2</v>
      </c>
      <c r="BY14" s="17">
        <v>3.9587187761834002E-2</v>
      </c>
      <c r="BZ14" s="17"/>
      <c r="CA14" s="17">
        <v>1.1100407677406001E-2</v>
      </c>
      <c r="CB14" s="17">
        <v>1.1418718766893999E-2</v>
      </c>
      <c r="CC14" s="17">
        <v>2.4581786289714299E-2</v>
      </c>
      <c r="CD14" s="17">
        <v>1.7057405389212701E-2</v>
      </c>
      <c r="CE14" s="17">
        <v>7.3621247069754203E-2</v>
      </c>
    </row>
    <row r="15" spans="2:83" x14ac:dyDescent="0.35">
      <c r="B15" s="18" t="s">
        <v>178</v>
      </c>
      <c r="C15" s="20">
        <v>0.58870848911026297</v>
      </c>
      <c r="D15" s="20">
        <v>0.58249959263909501</v>
      </c>
      <c r="E15" s="20">
        <v>0.59515202249367705</v>
      </c>
      <c r="F15" s="20"/>
      <c r="G15" s="20">
        <v>0.708415451803725</v>
      </c>
      <c r="H15" s="20">
        <v>0.69389775683704502</v>
      </c>
      <c r="I15" s="20">
        <v>0.61538852183665804</v>
      </c>
      <c r="J15" s="20">
        <v>0.56699906132741296</v>
      </c>
      <c r="K15" s="20">
        <v>0.527902518108604</v>
      </c>
      <c r="L15" s="20">
        <v>0.459534728702162</v>
      </c>
      <c r="M15" s="20"/>
      <c r="N15" s="20">
        <v>0.631417691673126</v>
      </c>
      <c r="O15" s="20">
        <v>0.604201665469972</v>
      </c>
      <c r="P15" s="20">
        <v>0.59241191299955598</v>
      </c>
      <c r="Q15" s="20">
        <v>0.57856246783478404</v>
      </c>
      <c r="R15" s="20">
        <v>0.52511381827644599</v>
      </c>
      <c r="S15" s="20">
        <v>0.57053684897694401</v>
      </c>
      <c r="T15" s="20">
        <v>0.63732900607434895</v>
      </c>
      <c r="U15" s="20">
        <v>0.54351046849584805</v>
      </c>
      <c r="V15" s="20">
        <v>0.62158145450317104</v>
      </c>
      <c r="W15" s="20">
        <v>0.51012078317679399</v>
      </c>
      <c r="X15" s="20">
        <v>0.62201466991788301</v>
      </c>
      <c r="Y15" s="20">
        <v>0.53497961912057501</v>
      </c>
      <c r="Z15" s="20"/>
      <c r="AA15" s="20">
        <v>0.60332605668877104</v>
      </c>
      <c r="AB15" s="20">
        <v>0.55218262341723601</v>
      </c>
      <c r="AC15" s="20">
        <v>0.61892327104338296</v>
      </c>
      <c r="AD15" s="20">
        <v>0.58681235449667302</v>
      </c>
      <c r="AE15" s="20"/>
      <c r="AF15" s="20">
        <v>0.65921994325715505</v>
      </c>
      <c r="AG15" s="20">
        <v>0.57289217262076997</v>
      </c>
      <c r="AH15" s="20">
        <v>0.62337159002736597</v>
      </c>
      <c r="AI15" s="20">
        <v>0.55177580066703003</v>
      </c>
      <c r="AJ15" s="20">
        <v>0.54277806732286704</v>
      </c>
      <c r="AK15" s="20">
        <v>0.50955787614838099</v>
      </c>
      <c r="AL15" s="20"/>
      <c r="AM15" s="20">
        <v>0.56765530408267595</v>
      </c>
      <c r="AN15" s="20">
        <v>0.66673121604975505</v>
      </c>
      <c r="AO15" s="20">
        <v>0.51376697446999497</v>
      </c>
      <c r="AP15" s="20">
        <v>0.34769231940779199</v>
      </c>
      <c r="AQ15" s="20">
        <v>0.52101321094723096</v>
      </c>
      <c r="AR15" s="20"/>
      <c r="AS15" s="20">
        <v>0.55399219504650299</v>
      </c>
      <c r="AT15" s="20">
        <v>0.65957138769918799</v>
      </c>
      <c r="AU15" s="20">
        <v>0.57524209693618999</v>
      </c>
      <c r="AV15" s="20"/>
      <c r="AW15" s="20">
        <v>0.60870175519292002</v>
      </c>
      <c r="AX15" s="20">
        <v>0.54608821788669004</v>
      </c>
      <c r="AY15" s="20">
        <v>0.60662639457802303</v>
      </c>
      <c r="AZ15" s="20">
        <v>0.624537141196437</v>
      </c>
      <c r="BA15" s="20">
        <v>0.72922079265055795</v>
      </c>
      <c r="BB15" s="20"/>
      <c r="BC15" s="20">
        <v>0.52701900387959899</v>
      </c>
      <c r="BD15" s="20">
        <v>0.61280539386897603</v>
      </c>
      <c r="BE15" s="20" t="s">
        <v>101</v>
      </c>
      <c r="BF15" s="20">
        <v>0.60842557303752898</v>
      </c>
      <c r="BG15" s="20">
        <v>0.65500474933684405</v>
      </c>
      <c r="BH15" s="20">
        <v>0.65992693657078405</v>
      </c>
      <c r="BI15" s="20">
        <v>0.57278365132519105</v>
      </c>
      <c r="BJ15" s="20"/>
      <c r="BK15" s="20">
        <v>0.64034414151739005</v>
      </c>
      <c r="BL15" s="20">
        <v>0.56533794642848201</v>
      </c>
      <c r="BM15" s="20">
        <v>0.57554279909598705</v>
      </c>
      <c r="BN15" s="20">
        <v>0.58277782533252298</v>
      </c>
      <c r="BO15" s="20">
        <v>0.59206502057199195</v>
      </c>
      <c r="BP15" s="20">
        <v>0.65073976785450405</v>
      </c>
      <c r="BQ15" s="20">
        <v>0.58365666173744002</v>
      </c>
      <c r="BR15" s="20">
        <v>0.63473546724137198</v>
      </c>
      <c r="BS15" s="20"/>
      <c r="BT15" s="20">
        <v>0.662914221263467</v>
      </c>
      <c r="BU15" s="20">
        <v>0.50384508938911798</v>
      </c>
      <c r="BV15" s="20">
        <v>0.588238835036067</v>
      </c>
      <c r="BW15" s="20"/>
      <c r="BX15" s="20">
        <v>0.67441879323782505</v>
      </c>
      <c r="BY15" s="20">
        <v>0.56347110455577998</v>
      </c>
      <c r="BZ15" s="20"/>
      <c r="CA15" s="20">
        <v>0.75814324500133901</v>
      </c>
      <c r="CB15" s="20">
        <v>0.61719015544391798</v>
      </c>
      <c r="CC15" s="20">
        <v>0.57961494626246801</v>
      </c>
      <c r="CD15" s="20">
        <v>0.635937916283982</v>
      </c>
      <c r="CE15" s="20">
        <v>0.614175335784368</v>
      </c>
    </row>
    <row r="16" spans="2:83" x14ac:dyDescent="0.35">
      <c r="B16" s="18" t="s">
        <v>179</v>
      </c>
      <c r="C16" s="20">
        <v>0.116674656346319</v>
      </c>
      <c r="D16" s="20">
        <v>0.11296647099745501</v>
      </c>
      <c r="E16" s="20">
        <v>0.12045438874596499</v>
      </c>
      <c r="F16" s="20"/>
      <c r="G16" s="20">
        <v>6.7532844373572404E-2</v>
      </c>
      <c r="H16" s="20">
        <v>8.7300346931769801E-2</v>
      </c>
      <c r="I16" s="20">
        <v>8.2918581431148594E-2</v>
      </c>
      <c r="J16" s="20">
        <v>0.12814184913721699</v>
      </c>
      <c r="K16" s="20">
        <v>0.18490934280837901</v>
      </c>
      <c r="L16" s="20">
        <v>0.145930334169426</v>
      </c>
      <c r="M16" s="20"/>
      <c r="N16" s="20">
        <v>9.2516691499322803E-2</v>
      </c>
      <c r="O16" s="20">
        <v>0.13903959522235901</v>
      </c>
      <c r="P16" s="20">
        <v>7.4809756418460605E-2</v>
      </c>
      <c r="Q16" s="20">
        <v>0.108039146248358</v>
      </c>
      <c r="R16" s="20">
        <v>0.15743819841428</v>
      </c>
      <c r="S16" s="20">
        <v>9.8746708540368197E-2</v>
      </c>
      <c r="T16" s="20">
        <v>0.16611777943528799</v>
      </c>
      <c r="U16" s="20">
        <v>0.120009293853912</v>
      </c>
      <c r="V16" s="20">
        <v>0.104514104010911</v>
      </c>
      <c r="W16" s="20">
        <v>0.13856056097644001</v>
      </c>
      <c r="X16" s="20">
        <v>0.12860923759541901</v>
      </c>
      <c r="Y16" s="20">
        <v>5.0776380665807599E-2</v>
      </c>
      <c r="Z16" s="20"/>
      <c r="AA16" s="20">
        <v>0.12178265728240401</v>
      </c>
      <c r="AB16" s="20">
        <v>0.149150118765214</v>
      </c>
      <c r="AC16" s="20">
        <v>9.0919980925295005E-2</v>
      </c>
      <c r="AD16" s="20">
        <v>0.100996443739661</v>
      </c>
      <c r="AE16" s="20"/>
      <c r="AF16" s="20">
        <v>8.8101570478694005E-2</v>
      </c>
      <c r="AG16" s="20">
        <v>0.115146889127964</v>
      </c>
      <c r="AH16" s="20">
        <v>0.108853415543005</v>
      </c>
      <c r="AI16" s="20">
        <v>0.123056023628168</v>
      </c>
      <c r="AJ16" s="20">
        <v>0.15285247129930701</v>
      </c>
      <c r="AK16" s="20">
        <v>0.16758647666608401</v>
      </c>
      <c r="AL16" s="20"/>
      <c r="AM16" s="20">
        <v>0.13378573134006</v>
      </c>
      <c r="AN16" s="20">
        <v>9.8103935874710294E-2</v>
      </c>
      <c r="AO16" s="20">
        <v>0.14667432394664201</v>
      </c>
      <c r="AP16" s="20">
        <v>0.17515098407540799</v>
      </c>
      <c r="AQ16" s="20">
        <v>0.105946695067376</v>
      </c>
      <c r="AR16" s="20"/>
      <c r="AS16" s="20">
        <v>0.13465561072205801</v>
      </c>
      <c r="AT16" s="20">
        <v>9.5690407738331207E-2</v>
      </c>
      <c r="AU16" s="20">
        <v>0.10943093650027599</v>
      </c>
      <c r="AV16" s="20"/>
      <c r="AW16" s="20">
        <v>7.8174325884895104E-2</v>
      </c>
      <c r="AX16" s="20">
        <v>0.13732765329136101</v>
      </c>
      <c r="AY16" s="20">
        <v>0.13908473306462299</v>
      </c>
      <c r="AZ16" s="20">
        <v>0.117094537365937</v>
      </c>
      <c r="BA16" s="20">
        <v>7.4841426665136296E-2</v>
      </c>
      <c r="BB16" s="20"/>
      <c r="BC16" s="20">
        <v>0.14514842641848599</v>
      </c>
      <c r="BD16" s="20">
        <v>0.10894396866475101</v>
      </c>
      <c r="BE16" s="20" t="s">
        <v>101</v>
      </c>
      <c r="BF16" s="20">
        <v>9.7997707768821496E-2</v>
      </c>
      <c r="BG16" s="20">
        <v>8.7663668634969397E-2</v>
      </c>
      <c r="BH16" s="20">
        <v>8.4847797074196998E-2</v>
      </c>
      <c r="BI16" s="20">
        <v>6.7089339314917895E-2</v>
      </c>
      <c r="BJ16" s="20"/>
      <c r="BK16" s="20">
        <v>0.115018397340746</v>
      </c>
      <c r="BL16" s="20">
        <v>0.11378085164144799</v>
      </c>
      <c r="BM16" s="20">
        <v>0.13373993431443201</v>
      </c>
      <c r="BN16" s="20">
        <v>8.4734112292191396E-2</v>
      </c>
      <c r="BO16" s="20">
        <v>0.142718887377837</v>
      </c>
      <c r="BP16" s="20">
        <v>0.10744179254156</v>
      </c>
      <c r="BQ16" s="20">
        <v>0.15192944881892001</v>
      </c>
      <c r="BR16" s="20">
        <v>0.111331069865777</v>
      </c>
      <c r="BS16" s="20"/>
      <c r="BT16" s="20">
        <v>7.7007256427740395E-2</v>
      </c>
      <c r="BU16" s="20">
        <v>0.146122513358557</v>
      </c>
      <c r="BV16" s="20">
        <v>0.12583209876549101</v>
      </c>
      <c r="BW16" s="20"/>
      <c r="BX16" s="20">
        <v>9.2455241580234396E-2</v>
      </c>
      <c r="BY16" s="20">
        <v>0.118763893322411</v>
      </c>
      <c r="BZ16" s="20"/>
      <c r="CA16" s="20">
        <v>9.7939549363685999E-2</v>
      </c>
      <c r="CB16" s="20">
        <v>0.12526012517263699</v>
      </c>
      <c r="CC16" s="20">
        <v>0.148840416263435</v>
      </c>
      <c r="CD16" s="20">
        <v>8.2544207181398196E-2</v>
      </c>
      <c r="CE16" s="20">
        <v>8.6786408771983806E-2</v>
      </c>
    </row>
    <row r="17" spans="2:83" x14ac:dyDescent="0.35">
      <c r="B17" s="18" t="s">
        <v>140</v>
      </c>
      <c r="C17" s="21">
        <v>0.47203383276394401</v>
      </c>
      <c r="D17" s="21">
        <v>0.46953312164164002</v>
      </c>
      <c r="E17" s="21">
        <v>0.47469763374771201</v>
      </c>
      <c r="F17" s="21"/>
      <c r="G17" s="21">
        <v>0.64088260743015302</v>
      </c>
      <c r="H17" s="21">
        <v>0.606597409905275</v>
      </c>
      <c r="I17" s="21">
        <v>0.53246994040550899</v>
      </c>
      <c r="J17" s="21">
        <v>0.43885721219019602</v>
      </c>
      <c r="K17" s="21">
        <v>0.342993175300225</v>
      </c>
      <c r="L17" s="21">
        <v>0.31360439453273597</v>
      </c>
      <c r="M17" s="21"/>
      <c r="N17" s="21">
        <v>0.53890100017380405</v>
      </c>
      <c r="O17" s="21">
        <v>0.46516207024761203</v>
      </c>
      <c r="P17" s="21">
        <v>0.51760215658109598</v>
      </c>
      <c r="Q17" s="21">
        <v>0.47052332158642701</v>
      </c>
      <c r="R17" s="21">
        <v>0.36767561986216601</v>
      </c>
      <c r="S17" s="21">
        <v>0.47179014043657502</v>
      </c>
      <c r="T17" s="21">
        <v>0.47121122663906101</v>
      </c>
      <c r="U17" s="21">
        <v>0.42350117464193598</v>
      </c>
      <c r="V17" s="21">
        <v>0.51706735049225905</v>
      </c>
      <c r="W17" s="21">
        <v>0.37156022220035301</v>
      </c>
      <c r="X17" s="21">
        <v>0.49340543232246398</v>
      </c>
      <c r="Y17" s="21">
        <v>0.48420323845476698</v>
      </c>
      <c r="Z17" s="21"/>
      <c r="AA17" s="21">
        <v>0.48154339940636698</v>
      </c>
      <c r="AB17" s="21">
        <v>0.403032504652023</v>
      </c>
      <c r="AC17" s="21">
        <v>0.528003290118088</v>
      </c>
      <c r="AD17" s="21">
        <v>0.48581591075701203</v>
      </c>
      <c r="AE17" s="21"/>
      <c r="AF17" s="21">
        <v>0.571118372778461</v>
      </c>
      <c r="AG17" s="21">
        <v>0.45774528349280602</v>
      </c>
      <c r="AH17" s="21">
        <v>0.51451817448435999</v>
      </c>
      <c r="AI17" s="21">
        <v>0.42871977703886199</v>
      </c>
      <c r="AJ17" s="21">
        <v>0.38992559602355997</v>
      </c>
      <c r="AK17" s="21">
        <v>0.34197139948229799</v>
      </c>
      <c r="AL17" s="21"/>
      <c r="AM17" s="21">
        <v>0.43386957274261601</v>
      </c>
      <c r="AN17" s="21">
        <v>0.56862728017504405</v>
      </c>
      <c r="AO17" s="21">
        <v>0.36709265052335299</v>
      </c>
      <c r="AP17" s="21">
        <v>0.172541335332384</v>
      </c>
      <c r="AQ17" s="21">
        <v>0.41506651587985399</v>
      </c>
      <c r="AR17" s="21"/>
      <c r="AS17" s="21">
        <v>0.41933658432444598</v>
      </c>
      <c r="AT17" s="21">
        <v>0.56388097996085695</v>
      </c>
      <c r="AU17" s="21">
        <v>0.46581116043591397</v>
      </c>
      <c r="AV17" s="21"/>
      <c r="AW17" s="21">
        <v>0.53052742930802499</v>
      </c>
      <c r="AX17" s="21">
        <v>0.408760564595329</v>
      </c>
      <c r="AY17" s="21">
        <v>0.46754166151339999</v>
      </c>
      <c r="AZ17" s="21">
        <v>0.50744260383049999</v>
      </c>
      <c r="BA17" s="21">
        <v>0.65437936598542201</v>
      </c>
      <c r="BB17" s="21"/>
      <c r="BC17" s="21">
        <v>0.38187057746111402</v>
      </c>
      <c r="BD17" s="21">
        <v>0.50386142520422506</v>
      </c>
      <c r="BE17" s="21" t="s">
        <v>101</v>
      </c>
      <c r="BF17" s="21">
        <v>0.51042786526870798</v>
      </c>
      <c r="BG17" s="21">
        <v>0.56734108070187494</v>
      </c>
      <c r="BH17" s="21">
        <v>0.57507913949658696</v>
      </c>
      <c r="BI17" s="21">
        <v>0.50569431201027304</v>
      </c>
      <c r="BJ17" s="21"/>
      <c r="BK17" s="21">
        <v>0.52532574417664402</v>
      </c>
      <c r="BL17" s="21">
        <v>0.45155709478703399</v>
      </c>
      <c r="BM17" s="21">
        <v>0.441802864781555</v>
      </c>
      <c r="BN17" s="21">
        <v>0.49804371304033201</v>
      </c>
      <c r="BO17" s="21">
        <v>0.44934613319415601</v>
      </c>
      <c r="BP17" s="21">
        <v>0.54329797531294399</v>
      </c>
      <c r="BQ17" s="21">
        <v>0.43172721291852001</v>
      </c>
      <c r="BR17" s="21">
        <v>0.52340439737559497</v>
      </c>
      <c r="BS17" s="21"/>
      <c r="BT17" s="21">
        <v>0.58590696483572702</v>
      </c>
      <c r="BU17" s="21">
        <v>0.35772257603056101</v>
      </c>
      <c r="BV17" s="21">
        <v>0.46240673627057599</v>
      </c>
      <c r="BW17" s="21"/>
      <c r="BX17" s="21">
        <v>0.58196355165758995</v>
      </c>
      <c r="BY17" s="21">
        <v>0.44470721123336998</v>
      </c>
      <c r="BZ17" s="21"/>
      <c r="CA17" s="21">
        <v>0.66020369563765302</v>
      </c>
      <c r="CB17" s="21">
        <v>0.49193003027128102</v>
      </c>
      <c r="CC17" s="21">
        <v>0.43077452999903398</v>
      </c>
      <c r="CD17" s="21">
        <v>0.55339370910258401</v>
      </c>
      <c r="CE17" s="21">
        <v>0.52738892701238504</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0.26448681450119199</v>
      </c>
      <c r="D9" s="17">
        <v>0.27269352821739001</v>
      </c>
      <c r="E9" s="17">
        <v>0.25701306167776899</v>
      </c>
      <c r="F9" s="17"/>
      <c r="G9" s="17">
        <v>0.25956604859326898</v>
      </c>
      <c r="H9" s="17">
        <v>0.328865572587484</v>
      </c>
      <c r="I9" s="17">
        <v>0.28737088761479701</v>
      </c>
      <c r="J9" s="17">
        <v>0.18788101106948199</v>
      </c>
      <c r="K9" s="17">
        <v>0.24279502024022001</v>
      </c>
      <c r="L9" s="17">
        <v>0.27306396068144401</v>
      </c>
      <c r="M9" s="17"/>
      <c r="N9" s="17">
        <v>0.33611890200764499</v>
      </c>
      <c r="O9" s="17">
        <v>0.23518084216698801</v>
      </c>
      <c r="P9" s="17">
        <v>0.24866257010789899</v>
      </c>
      <c r="Q9" s="17">
        <v>0.25254464298977902</v>
      </c>
      <c r="R9" s="17">
        <v>0.29977823458457797</v>
      </c>
      <c r="S9" s="17">
        <v>0.21129722680760599</v>
      </c>
      <c r="T9" s="17">
        <v>0.24346029664632499</v>
      </c>
      <c r="U9" s="17">
        <v>0.234176693450834</v>
      </c>
      <c r="V9" s="17">
        <v>0.282680815482519</v>
      </c>
      <c r="W9" s="17">
        <v>0.246783698636418</v>
      </c>
      <c r="X9" s="17">
        <v>0.27606899529775297</v>
      </c>
      <c r="Y9" s="17">
        <v>0.27554296824292301</v>
      </c>
      <c r="Z9" s="17"/>
      <c r="AA9" s="17">
        <v>0.27995993195206298</v>
      </c>
      <c r="AB9" s="17">
        <v>0.24753650863222901</v>
      </c>
      <c r="AC9" s="17">
        <v>0.28148342816791</v>
      </c>
      <c r="AD9" s="17">
        <v>0.25063939378803002</v>
      </c>
      <c r="AE9" s="17"/>
      <c r="AF9" s="17">
        <v>0.33346672049772003</v>
      </c>
      <c r="AG9" s="17">
        <v>0.28327768234279099</v>
      </c>
      <c r="AH9" s="17">
        <v>0.25952830397231302</v>
      </c>
      <c r="AI9" s="17">
        <v>0.19319731360839201</v>
      </c>
      <c r="AJ9" s="17">
        <v>0.22674868386452901</v>
      </c>
      <c r="AK9" s="17">
        <v>0.20750372624257499</v>
      </c>
      <c r="AL9" s="17"/>
      <c r="AM9" s="17">
        <v>0.218110364064488</v>
      </c>
      <c r="AN9" s="17">
        <v>0.33379349908095701</v>
      </c>
      <c r="AO9" s="17">
        <v>0.26731545729337097</v>
      </c>
      <c r="AP9" s="17">
        <v>0.44385053565916499</v>
      </c>
      <c r="AQ9" s="17">
        <v>0.225616437094038</v>
      </c>
      <c r="AR9" s="17"/>
      <c r="AS9" s="17">
        <v>0.233283141930758</v>
      </c>
      <c r="AT9" s="17">
        <v>0.31742180904953099</v>
      </c>
      <c r="AU9" s="17">
        <v>0.26958803404239601</v>
      </c>
      <c r="AV9" s="17"/>
      <c r="AW9" s="17">
        <v>0.24470162827193701</v>
      </c>
      <c r="AX9" s="17">
        <v>0.23245039978288801</v>
      </c>
      <c r="AY9" s="17">
        <v>0.27994763530899303</v>
      </c>
      <c r="AZ9" s="17">
        <v>0.30172482053150301</v>
      </c>
      <c r="BA9" s="17">
        <v>0.50031859159113501</v>
      </c>
      <c r="BB9" s="17"/>
      <c r="BC9" s="17">
        <v>0.26645460156181699</v>
      </c>
      <c r="BD9" s="17">
        <v>0.26102254692837201</v>
      </c>
      <c r="BE9" s="17" t="s">
        <v>101</v>
      </c>
      <c r="BF9" s="17">
        <v>0.33013910507786398</v>
      </c>
      <c r="BG9" s="17">
        <v>0.2136599083307</v>
      </c>
      <c r="BH9" s="17">
        <v>0.27084067852445698</v>
      </c>
      <c r="BI9" s="17">
        <v>0.192177917566242</v>
      </c>
      <c r="BJ9" s="17"/>
      <c r="BK9" s="17">
        <v>0.33058278596570301</v>
      </c>
      <c r="BL9" s="17">
        <v>0.29074620970755199</v>
      </c>
      <c r="BM9" s="17">
        <v>0.24035136302146501</v>
      </c>
      <c r="BN9" s="17">
        <v>0.24672792225982201</v>
      </c>
      <c r="BO9" s="17">
        <v>0.26275453459016501</v>
      </c>
      <c r="BP9" s="17">
        <v>0.26655006378388602</v>
      </c>
      <c r="BQ9" s="17">
        <v>0.25001373801195798</v>
      </c>
      <c r="BR9" s="17">
        <v>0.34250035127690498</v>
      </c>
      <c r="BS9" s="17"/>
      <c r="BT9" s="17">
        <v>0.30387718634912497</v>
      </c>
      <c r="BU9" s="17">
        <v>0.24897148643731501</v>
      </c>
      <c r="BV9" s="17">
        <v>0.244783515946422</v>
      </c>
      <c r="BW9" s="17"/>
      <c r="BX9" s="17">
        <v>0.31897960732464598</v>
      </c>
      <c r="BY9" s="17">
        <v>0.23382054519388101</v>
      </c>
      <c r="BZ9" s="17"/>
      <c r="CA9" s="17">
        <v>0.53003025786706204</v>
      </c>
      <c r="CB9" s="17">
        <v>0.27312765020836299</v>
      </c>
      <c r="CC9" s="17">
        <v>0.25128857661309001</v>
      </c>
      <c r="CD9" s="17">
        <v>0.26883343980277902</v>
      </c>
      <c r="CE9" s="17">
        <v>0.22092436781793001</v>
      </c>
    </row>
    <row r="10" spans="2:83" x14ac:dyDescent="0.35">
      <c r="B10" s="18" t="s">
        <v>174</v>
      </c>
      <c r="C10" s="17">
        <v>0.46167675156668098</v>
      </c>
      <c r="D10" s="17">
        <v>0.44111313625183601</v>
      </c>
      <c r="E10" s="17">
        <v>0.48110353552822599</v>
      </c>
      <c r="F10" s="17"/>
      <c r="G10" s="17">
        <v>0.46336489399734898</v>
      </c>
      <c r="H10" s="17">
        <v>0.43953068356367497</v>
      </c>
      <c r="I10" s="17">
        <v>0.44666771778796799</v>
      </c>
      <c r="J10" s="17">
        <v>0.46234952280425901</v>
      </c>
      <c r="K10" s="17">
        <v>0.42970671807230498</v>
      </c>
      <c r="L10" s="17">
        <v>0.511642290642769</v>
      </c>
      <c r="M10" s="17"/>
      <c r="N10" s="17">
        <v>0.45271358263470302</v>
      </c>
      <c r="O10" s="17">
        <v>0.46879667232517902</v>
      </c>
      <c r="P10" s="17">
        <v>0.465744649015079</v>
      </c>
      <c r="Q10" s="17">
        <v>0.42589755251237599</v>
      </c>
      <c r="R10" s="17">
        <v>0.39394269539168503</v>
      </c>
      <c r="S10" s="17">
        <v>0.45485758490770001</v>
      </c>
      <c r="T10" s="17">
        <v>0.46529579309132701</v>
      </c>
      <c r="U10" s="17">
        <v>0.56671981163811003</v>
      </c>
      <c r="V10" s="17">
        <v>0.46746510426190302</v>
      </c>
      <c r="W10" s="17">
        <v>0.50891165810488703</v>
      </c>
      <c r="X10" s="17">
        <v>0.465321232246663</v>
      </c>
      <c r="Y10" s="17">
        <v>0.42975061552316401</v>
      </c>
      <c r="Z10" s="17"/>
      <c r="AA10" s="17">
        <v>0.50378536018348996</v>
      </c>
      <c r="AB10" s="17">
        <v>0.47241185558667398</v>
      </c>
      <c r="AC10" s="17">
        <v>0.46586934803553798</v>
      </c>
      <c r="AD10" s="17">
        <v>0.40306823773742201</v>
      </c>
      <c r="AE10" s="17"/>
      <c r="AF10" s="17">
        <v>0.44699536549621499</v>
      </c>
      <c r="AG10" s="17">
        <v>0.478206598710814</v>
      </c>
      <c r="AH10" s="17">
        <v>0.414310398927901</v>
      </c>
      <c r="AI10" s="17">
        <v>0.50093278464483904</v>
      </c>
      <c r="AJ10" s="17">
        <v>0.46047523957979303</v>
      </c>
      <c r="AK10" s="17">
        <v>0.40806806884233499</v>
      </c>
      <c r="AL10" s="17"/>
      <c r="AM10" s="17">
        <v>0.48943540853945999</v>
      </c>
      <c r="AN10" s="17">
        <v>0.44685841944117399</v>
      </c>
      <c r="AO10" s="17">
        <v>0.47674726054618399</v>
      </c>
      <c r="AP10" s="17">
        <v>0.39062780354837101</v>
      </c>
      <c r="AQ10" s="17">
        <v>0.40856926833555102</v>
      </c>
      <c r="AR10" s="17"/>
      <c r="AS10" s="17">
        <v>0.48674039632178001</v>
      </c>
      <c r="AT10" s="17">
        <v>0.46759365799339903</v>
      </c>
      <c r="AU10" s="17">
        <v>0.46293435909006397</v>
      </c>
      <c r="AV10" s="17"/>
      <c r="AW10" s="17">
        <v>0.45756841590267999</v>
      </c>
      <c r="AX10" s="17">
        <v>0.45999250523165303</v>
      </c>
      <c r="AY10" s="17">
        <v>0.46373466409974601</v>
      </c>
      <c r="AZ10" s="17">
        <v>0.49479114653057699</v>
      </c>
      <c r="BA10" s="17">
        <v>0.40932387282513799</v>
      </c>
      <c r="BB10" s="17"/>
      <c r="BC10" s="17">
        <v>0.46153459706586097</v>
      </c>
      <c r="BD10" s="17">
        <v>0.480458553712173</v>
      </c>
      <c r="BE10" s="17" t="s">
        <v>101</v>
      </c>
      <c r="BF10" s="17">
        <v>0.40110145788387902</v>
      </c>
      <c r="BG10" s="17">
        <v>0.44911846364950098</v>
      </c>
      <c r="BH10" s="17">
        <v>0.45516678090926199</v>
      </c>
      <c r="BI10" s="17">
        <v>0.56056618834425997</v>
      </c>
      <c r="BJ10" s="17"/>
      <c r="BK10" s="17">
        <v>0.33023748971197803</v>
      </c>
      <c r="BL10" s="17">
        <v>0.45411455606673601</v>
      </c>
      <c r="BM10" s="17">
        <v>0.48056062557513901</v>
      </c>
      <c r="BN10" s="17">
        <v>0.50936679166159304</v>
      </c>
      <c r="BO10" s="17">
        <v>0.46734105446701002</v>
      </c>
      <c r="BP10" s="17">
        <v>0.42512512746837799</v>
      </c>
      <c r="BQ10" s="17">
        <v>0.46890438780765997</v>
      </c>
      <c r="BR10" s="17">
        <v>0.42863466497323299</v>
      </c>
      <c r="BS10" s="17"/>
      <c r="BT10" s="17">
        <v>0.46597902003662001</v>
      </c>
      <c r="BU10" s="17">
        <v>0.472640711126111</v>
      </c>
      <c r="BV10" s="17">
        <v>0.450609789506281</v>
      </c>
      <c r="BW10" s="17"/>
      <c r="BX10" s="17">
        <v>0.43053749371187899</v>
      </c>
      <c r="BY10" s="17">
        <v>0.45985419872827699</v>
      </c>
      <c r="BZ10" s="17"/>
      <c r="CA10" s="17">
        <v>0.33264191792544501</v>
      </c>
      <c r="CB10" s="17">
        <v>0.49819753679792</v>
      </c>
      <c r="CC10" s="17">
        <v>0.43509439949277801</v>
      </c>
      <c r="CD10" s="17">
        <v>0.44603719805449898</v>
      </c>
      <c r="CE10" s="17">
        <v>0.42307249053052298</v>
      </c>
    </row>
    <row r="11" spans="2:83" x14ac:dyDescent="0.35">
      <c r="B11" s="18" t="s">
        <v>175</v>
      </c>
      <c r="C11" s="17">
        <v>0.20184073501814501</v>
      </c>
      <c r="D11" s="17">
        <v>0.205529645220169</v>
      </c>
      <c r="E11" s="17">
        <v>0.19770532694604301</v>
      </c>
      <c r="F11" s="17"/>
      <c r="G11" s="17">
        <v>0.19744159402429701</v>
      </c>
      <c r="H11" s="17">
        <v>0.16192090237363799</v>
      </c>
      <c r="I11" s="17">
        <v>0.21566052098164701</v>
      </c>
      <c r="J11" s="17">
        <v>0.26672379908955801</v>
      </c>
      <c r="K11" s="17">
        <v>0.22541612211096199</v>
      </c>
      <c r="L11" s="17">
        <v>0.15794570667920901</v>
      </c>
      <c r="M11" s="17"/>
      <c r="N11" s="17">
        <v>0.132347784507024</v>
      </c>
      <c r="O11" s="17">
        <v>0.19383783607722699</v>
      </c>
      <c r="P11" s="17">
        <v>0.231585864136957</v>
      </c>
      <c r="Q11" s="17">
        <v>0.27695731986489602</v>
      </c>
      <c r="R11" s="17">
        <v>0.21967182572416599</v>
      </c>
      <c r="S11" s="17">
        <v>0.25187573071153002</v>
      </c>
      <c r="T11" s="17">
        <v>0.19623213175319401</v>
      </c>
      <c r="U11" s="17">
        <v>0.17210714683422301</v>
      </c>
      <c r="V11" s="17">
        <v>0.17127845834177299</v>
      </c>
      <c r="W11" s="17">
        <v>0.185902804011431</v>
      </c>
      <c r="X11" s="17">
        <v>0.23265437165847999</v>
      </c>
      <c r="Y11" s="17">
        <v>0.22760519270323501</v>
      </c>
      <c r="Z11" s="17"/>
      <c r="AA11" s="17">
        <v>0.15647698816108599</v>
      </c>
      <c r="AB11" s="17">
        <v>0.22438771044658201</v>
      </c>
      <c r="AC11" s="17">
        <v>0.18280645973429699</v>
      </c>
      <c r="AD11" s="17">
        <v>0.24165166051523501</v>
      </c>
      <c r="AE11" s="17"/>
      <c r="AF11" s="17">
        <v>0.14255839189088401</v>
      </c>
      <c r="AG11" s="17">
        <v>0.174455902783202</v>
      </c>
      <c r="AH11" s="17">
        <v>0.24360476410349799</v>
      </c>
      <c r="AI11" s="17">
        <v>0.220631552744839</v>
      </c>
      <c r="AJ11" s="17">
        <v>0.26001129756450098</v>
      </c>
      <c r="AK11" s="17">
        <v>0.31770821300688401</v>
      </c>
      <c r="AL11" s="17"/>
      <c r="AM11" s="17">
        <v>0.205773588495826</v>
      </c>
      <c r="AN11" s="17">
        <v>0.161288098983948</v>
      </c>
      <c r="AO11" s="17">
        <v>0.19088237214588699</v>
      </c>
      <c r="AP11" s="17">
        <v>0.128636486991384</v>
      </c>
      <c r="AQ11" s="17">
        <v>0.28467550444711998</v>
      </c>
      <c r="AR11" s="17"/>
      <c r="AS11" s="17">
        <v>0.20936574159452301</v>
      </c>
      <c r="AT11" s="17">
        <v>0.16900321809605301</v>
      </c>
      <c r="AU11" s="17">
        <v>0.191464057954468</v>
      </c>
      <c r="AV11" s="17"/>
      <c r="AW11" s="17">
        <v>0.20996963692221199</v>
      </c>
      <c r="AX11" s="17">
        <v>0.231717380655313</v>
      </c>
      <c r="AY11" s="17">
        <v>0.19399899203054899</v>
      </c>
      <c r="AZ11" s="17">
        <v>0.14571411689479599</v>
      </c>
      <c r="BA11" s="17">
        <v>9.0357535583727305E-2</v>
      </c>
      <c r="BB11" s="17"/>
      <c r="BC11" s="17">
        <v>0.20438454767692801</v>
      </c>
      <c r="BD11" s="17">
        <v>0.190817643288449</v>
      </c>
      <c r="BE11" s="17" t="s">
        <v>101</v>
      </c>
      <c r="BF11" s="17">
        <v>0.15647392153752601</v>
      </c>
      <c r="BG11" s="17">
        <v>0.248798137417506</v>
      </c>
      <c r="BH11" s="17">
        <v>0.20843808039915299</v>
      </c>
      <c r="BI11" s="17">
        <v>0.18133763450443</v>
      </c>
      <c r="BJ11" s="17"/>
      <c r="BK11" s="17">
        <v>0.235797055246317</v>
      </c>
      <c r="BL11" s="17">
        <v>0.19382946101243401</v>
      </c>
      <c r="BM11" s="17">
        <v>0.218952910255345</v>
      </c>
      <c r="BN11" s="17">
        <v>0.179840301125133</v>
      </c>
      <c r="BO11" s="17">
        <v>0.20433618611614501</v>
      </c>
      <c r="BP11" s="17">
        <v>0.22571383467784201</v>
      </c>
      <c r="BQ11" s="17">
        <v>0.135682087621744</v>
      </c>
      <c r="BR11" s="17">
        <v>0.17306380669715099</v>
      </c>
      <c r="BS11" s="17"/>
      <c r="BT11" s="17">
        <v>0.17723849349625401</v>
      </c>
      <c r="BU11" s="17">
        <v>0.200513262951941</v>
      </c>
      <c r="BV11" s="17">
        <v>0.221550375742228</v>
      </c>
      <c r="BW11" s="17"/>
      <c r="BX11" s="17">
        <v>0.16115430621392099</v>
      </c>
      <c r="BY11" s="17">
        <v>0.23943618800209501</v>
      </c>
      <c r="BZ11" s="17"/>
      <c r="CA11" s="17">
        <v>0.12707507908447499</v>
      </c>
      <c r="CB11" s="17">
        <v>0.168183784326951</v>
      </c>
      <c r="CC11" s="17">
        <v>0.247377692323034</v>
      </c>
      <c r="CD11" s="17">
        <v>0.17467538760621701</v>
      </c>
      <c r="CE11" s="17">
        <v>0.25952394144223401</v>
      </c>
    </row>
    <row r="12" spans="2:83" x14ac:dyDescent="0.35">
      <c r="B12" s="18" t="s">
        <v>176</v>
      </c>
      <c r="C12" s="17">
        <v>3.9073539393162597E-2</v>
      </c>
      <c r="D12" s="17">
        <v>4.0411783376352303E-2</v>
      </c>
      <c r="E12" s="17">
        <v>3.81148184202528E-2</v>
      </c>
      <c r="F12" s="17"/>
      <c r="G12" s="17">
        <v>4.2599667726696197E-2</v>
      </c>
      <c r="H12" s="17">
        <v>2.9387042018577701E-2</v>
      </c>
      <c r="I12" s="17">
        <v>3.7654593566172498E-2</v>
      </c>
      <c r="J12" s="17">
        <v>4.96417342679778E-2</v>
      </c>
      <c r="K12" s="17">
        <v>4.5675518732670603E-2</v>
      </c>
      <c r="L12" s="17">
        <v>3.2826485270575897E-2</v>
      </c>
      <c r="M12" s="17"/>
      <c r="N12" s="17">
        <v>2.6606232544233301E-2</v>
      </c>
      <c r="O12" s="17">
        <v>6.6406267038560604E-2</v>
      </c>
      <c r="P12" s="17">
        <v>2.6066615920760799E-2</v>
      </c>
      <c r="Q12" s="17">
        <v>3.39050581146568E-2</v>
      </c>
      <c r="R12" s="17">
        <v>3.5497953507421597E-2</v>
      </c>
      <c r="S12" s="17">
        <v>3.98513136200341E-2</v>
      </c>
      <c r="T12" s="17">
        <v>5.3971992925461801E-2</v>
      </c>
      <c r="U12" s="17">
        <v>1.8086221184888601E-2</v>
      </c>
      <c r="V12" s="17">
        <v>3.70742722591271E-2</v>
      </c>
      <c r="W12" s="17">
        <v>4.2891166203847003E-2</v>
      </c>
      <c r="X12" s="17">
        <v>1.9172103557243501E-2</v>
      </c>
      <c r="Y12" s="17">
        <v>5.2214727027315902E-2</v>
      </c>
      <c r="Z12" s="17"/>
      <c r="AA12" s="17">
        <v>3.9758055476822901E-2</v>
      </c>
      <c r="AB12" s="17">
        <v>3.4471708124961302E-2</v>
      </c>
      <c r="AC12" s="17">
        <v>4.3121881553593297E-2</v>
      </c>
      <c r="AD12" s="17">
        <v>3.9866517734436703E-2</v>
      </c>
      <c r="AE12" s="17"/>
      <c r="AF12" s="17">
        <v>3.5620065073999403E-2</v>
      </c>
      <c r="AG12" s="17">
        <v>4.1775852219250398E-2</v>
      </c>
      <c r="AH12" s="17">
        <v>3.3156166339773099E-2</v>
      </c>
      <c r="AI12" s="17">
        <v>5.1590928311654197E-2</v>
      </c>
      <c r="AJ12" s="17">
        <v>3.07043404202696E-2</v>
      </c>
      <c r="AK12" s="17">
        <v>2.7591233064200599E-2</v>
      </c>
      <c r="AL12" s="17"/>
      <c r="AM12" s="17">
        <v>4.8405587497405297E-2</v>
      </c>
      <c r="AN12" s="17">
        <v>3.5723861224725199E-2</v>
      </c>
      <c r="AO12" s="17">
        <v>4.2758591970889701E-2</v>
      </c>
      <c r="AP12" s="17">
        <v>3.6885173801079703E-2</v>
      </c>
      <c r="AQ12" s="17">
        <v>1.1287716770288199E-2</v>
      </c>
      <c r="AR12" s="17"/>
      <c r="AS12" s="17">
        <v>4.4452426807442998E-2</v>
      </c>
      <c r="AT12" s="17">
        <v>2.56178560597673E-2</v>
      </c>
      <c r="AU12" s="17">
        <v>5.4535930697072098E-2</v>
      </c>
      <c r="AV12" s="17"/>
      <c r="AW12" s="17">
        <v>4.8679301003361798E-2</v>
      </c>
      <c r="AX12" s="17">
        <v>3.8432772160175301E-2</v>
      </c>
      <c r="AY12" s="17">
        <v>3.6206834009014199E-2</v>
      </c>
      <c r="AZ12" s="17">
        <v>3.6498491225022398E-2</v>
      </c>
      <c r="BA12" s="17">
        <v>0</v>
      </c>
      <c r="BB12" s="17"/>
      <c r="BC12" s="17">
        <v>3.6419364471947401E-2</v>
      </c>
      <c r="BD12" s="17">
        <v>4.9162191920139098E-2</v>
      </c>
      <c r="BE12" s="17" t="s">
        <v>101</v>
      </c>
      <c r="BF12" s="17">
        <v>5.4555758278207099E-2</v>
      </c>
      <c r="BG12" s="17">
        <v>4.5265006517580697E-2</v>
      </c>
      <c r="BH12" s="17">
        <v>2.4927965814491498E-2</v>
      </c>
      <c r="BI12" s="17">
        <v>2.1266939012315699E-2</v>
      </c>
      <c r="BJ12" s="17"/>
      <c r="BK12" s="17">
        <v>3.5837331948923197E-2</v>
      </c>
      <c r="BL12" s="17">
        <v>3.33253951855692E-2</v>
      </c>
      <c r="BM12" s="17">
        <v>2.7383459270606699E-2</v>
      </c>
      <c r="BN12" s="17">
        <v>2.9951236703602901E-2</v>
      </c>
      <c r="BO12" s="17">
        <v>5.1363295029881698E-2</v>
      </c>
      <c r="BP12" s="17">
        <v>6.5201429022657104E-2</v>
      </c>
      <c r="BQ12" s="17">
        <v>5.73033692169568E-2</v>
      </c>
      <c r="BR12" s="17">
        <v>4.6430792692287198E-2</v>
      </c>
      <c r="BS12" s="17"/>
      <c r="BT12" s="17">
        <v>3.6455666775452401E-2</v>
      </c>
      <c r="BU12" s="17">
        <v>3.7837234393280801E-2</v>
      </c>
      <c r="BV12" s="17">
        <v>4.2153247154051901E-2</v>
      </c>
      <c r="BW12" s="17"/>
      <c r="BX12" s="17">
        <v>6.0499446735919102E-2</v>
      </c>
      <c r="BY12" s="17">
        <v>3.3653674377620998E-2</v>
      </c>
      <c r="BZ12" s="17"/>
      <c r="CA12" s="17">
        <v>1.0252745123018501E-2</v>
      </c>
      <c r="CB12" s="17">
        <v>4.47011067532136E-2</v>
      </c>
      <c r="CC12" s="17">
        <v>4.1959748040626701E-2</v>
      </c>
      <c r="CD12" s="17">
        <v>6.8788596981661093E-2</v>
      </c>
      <c r="CE12" s="17">
        <v>3.7386789653365997E-2</v>
      </c>
    </row>
    <row r="13" spans="2:83" x14ac:dyDescent="0.35">
      <c r="B13" s="18" t="s">
        <v>177</v>
      </c>
      <c r="C13" s="17">
        <v>9.7935265320700706E-3</v>
      </c>
      <c r="D13" s="17">
        <v>1.42160634544648E-2</v>
      </c>
      <c r="E13" s="17">
        <v>5.5656672747038402E-3</v>
      </c>
      <c r="F13" s="17"/>
      <c r="G13" s="17">
        <v>1.58399227708633E-2</v>
      </c>
      <c r="H13" s="17">
        <v>1.6434552423388201E-2</v>
      </c>
      <c r="I13" s="17">
        <v>2.7810607552532199E-3</v>
      </c>
      <c r="J13" s="17">
        <v>6.0842059736232303E-3</v>
      </c>
      <c r="K13" s="17">
        <v>1.5674150750979301E-2</v>
      </c>
      <c r="L13" s="17">
        <v>5.0945160267854396E-3</v>
      </c>
      <c r="M13" s="17"/>
      <c r="N13" s="17">
        <v>1.7521876895166901E-2</v>
      </c>
      <c r="O13" s="17">
        <v>1.2904361880026499E-2</v>
      </c>
      <c r="P13" s="17">
        <v>1.2049088921590701E-2</v>
      </c>
      <c r="Q13" s="17">
        <v>6.1425855267489404E-3</v>
      </c>
      <c r="R13" s="17">
        <v>1.6763055345675699E-2</v>
      </c>
      <c r="S13" s="17">
        <v>1.2733553600860099E-2</v>
      </c>
      <c r="T13" s="17">
        <v>0</v>
      </c>
      <c r="U13" s="17">
        <v>0</v>
      </c>
      <c r="V13" s="17">
        <v>8.4619888831271393E-3</v>
      </c>
      <c r="W13" s="17">
        <v>6.1195753519628299E-3</v>
      </c>
      <c r="X13" s="17">
        <v>6.7832972398606797E-3</v>
      </c>
      <c r="Y13" s="17">
        <v>0</v>
      </c>
      <c r="Z13" s="17"/>
      <c r="AA13" s="17">
        <v>1.2022638201839599E-2</v>
      </c>
      <c r="AB13" s="17">
        <v>6.8430033179787599E-3</v>
      </c>
      <c r="AC13" s="17">
        <v>1.1343577839256399E-2</v>
      </c>
      <c r="AD13" s="17">
        <v>9.1681201995849892E-3</v>
      </c>
      <c r="AE13" s="17"/>
      <c r="AF13" s="17">
        <v>1.2731568751968E-2</v>
      </c>
      <c r="AG13" s="17">
        <v>7.1997757635784802E-3</v>
      </c>
      <c r="AH13" s="17">
        <v>8.7545550479103101E-3</v>
      </c>
      <c r="AI13" s="17">
        <v>1.13294270991647E-2</v>
      </c>
      <c r="AJ13" s="17">
        <v>4.0204005080043898E-3</v>
      </c>
      <c r="AK13" s="17">
        <v>2.6266468511493501E-2</v>
      </c>
      <c r="AL13" s="17"/>
      <c r="AM13" s="17">
        <v>1.18406964635125E-2</v>
      </c>
      <c r="AN13" s="17">
        <v>8.7525213735567906E-3</v>
      </c>
      <c r="AO13" s="17">
        <v>0</v>
      </c>
      <c r="AP13" s="17">
        <v>0</v>
      </c>
      <c r="AQ13" s="17">
        <v>1.76790133996227E-2</v>
      </c>
      <c r="AR13" s="17"/>
      <c r="AS13" s="17">
        <v>1.0716680355713999E-2</v>
      </c>
      <c r="AT13" s="17">
        <v>6.0569669195822398E-3</v>
      </c>
      <c r="AU13" s="17">
        <v>0</v>
      </c>
      <c r="AV13" s="17"/>
      <c r="AW13" s="17">
        <v>5.5066329251209E-3</v>
      </c>
      <c r="AX13" s="17">
        <v>1.1030623157850999E-2</v>
      </c>
      <c r="AY13" s="17">
        <v>1.5759453887823401E-2</v>
      </c>
      <c r="AZ13" s="17">
        <v>8.2511348800182096E-3</v>
      </c>
      <c r="BA13" s="17">
        <v>0</v>
      </c>
      <c r="BB13" s="17"/>
      <c r="BC13" s="17">
        <v>5.3411596127676602E-3</v>
      </c>
      <c r="BD13" s="17">
        <v>8.2217000969288193E-3</v>
      </c>
      <c r="BE13" s="17" t="s">
        <v>101</v>
      </c>
      <c r="BF13" s="17">
        <v>3.7122532707014801E-2</v>
      </c>
      <c r="BG13" s="17">
        <v>7.2003048637461001E-3</v>
      </c>
      <c r="BH13" s="17">
        <v>1.3424442045269099E-2</v>
      </c>
      <c r="BI13" s="17">
        <v>0</v>
      </c>
      <c r="BJ13" s="17"/>
      <c r="BK13" s="17">
        <v>2.1111734160914601E-2</v>
      </c>
      <c r="BL13" s="17">
        <v>3.6644288462167802E-3</v>
      </c>
      <c r="BM13" s="17">
        <v>1.39136567141162E-2</v>
      </c>
      <c r="BN13" s="17">
        <v>1.2868088084301E-2</v>
      </c>
      <c r="BO13" s="17">
        <v>0</v>
      </c>
      <c r="BP13" s="17">
        <v>1.08317563591263E-2</v>
      </c>
      <c r="BQ13" s="17">
        <v>1.7655380702861399E-2</v>
      </c>
      <c r="BR13" s="17">
        <v>9.37038436042348E-3</v>
      </c>
      <c r="BS13" s="17"/>
      <c r="BT13" s="17">
        <v>8.8595626994832002E-3</v>
      </c>
      <c r="BU13" s="17">
        <v>1.0163495013658E-2</v>
      </c>
      <c r="BV13" s="17">
        <v>1.03343242469374E-2</v>
      </c>
      <c r="BW13" s="17"/>
      <c r="BX13" s="17">
        <v>1.2905904342249299E-2</v>
      </c>
      <c r="BY13" s="17">
        <v>9.8712425364623699E-3</v>
      </c>
      <c r="BZ13" s="17"/>
      <c r="CA13" s="17">
        <v>0</v>
      </c>
      <c r="CB13" s="17">
        <v>1.1810380100265999E-2</v>
      </c>
      <c r="CC13" s="17">
        <v>1.1107501993770001E-2</v>
      </c>
      <c r="CD13" s="17">
        <v>2.4802259956827399E-2</v>
      </c>
      <c r="CE13" s="17">
        <v>4.0850794826523904E-3</v>
      </c>
    </row>
    <row r="14" spans="2:83" x14ac:dyDescent="0.35">
      <c r="B14" s="18" t="s">
        <v>113</v>
      </c>
      <c r="C14" s="17">
        <v>2.3128632988748801E-2</v>
      </c>
      <c r="D14" s="17">
        <v>2.6035843479787501E-2</v>
      </c>
      <c r="E14" s="17">
        <v>2.04975901530049E-2</v>
      </c>
      <c r="F14" s="17"/>
      <c r="G14" s="17">
        <v>2.1187872887525099E-2</v>
      </c>
      <c r="H14" s="17">
        <v>2.3861247033236801E-2</v>
      </c>
      <c r="I14" s="17">
        <v>9.8652192941619896E-3</v>
      </c>
      <c r="J14" s="17">
        <v>2.7319726795099499E-2</v>
      </c>
      <c r="K14" s="17">
        <v>4.0732470092862599E-2</v>
      </c>
      <c r="L14" s="17">
        <v>1.94270406992171E-2</v>
      </c>
      <c r="M14" s="17"/>
      <c r="N14" s="17">
        <v>3.4691621411227398E-2</v>
      </c>
      <c r="O14" s="17">
        <v>2.28740205120192E-2</v>
      </c>
      <c r="P14" s="17">
        <v>1.58912118977136E-2</v>
      </c>
      <c r="Q14" s="17">
        <v>4.5528409915440498E-3</v>
      </c>
      <c r="R14" s="17">
        <v>3.4346235446473201E-2</v>
      </c>
      <c r="S14" s="17">
        <v>2.9384590352269601E-2</v>
      </c>
      <c r="T14" s="17">
        <v>4.1039785583692402E-2</v>
      </c>
      <c r="U14" s="17">
        <v>8.9101268919449302E-3</v>
      </c>
      <c r="V14" s="17">
        <v>3.3039360771551202E-2</v>
      </c>
      <c r="W14" s="17">
        <v>9.3910976914537894E-3</v>
      </c>
      <c r="X14" s="17">
        <v>0</v>
      </c>
      <c r="Y14" s="17">
        <v>1.48864965033622E-2</v>
      </c>
      <c r="Z14" s="17"/>
      <c r="AA14" s="17">
        <v>7.9970260246992799E-3</v>
      </c>
      <c r="AB14" s="17">
        <v>1.43492138915746E-2</v>
      </c>
      <c r="AC14" s="17">
        <v>1.5375304669405499E-2</v>
      </c>
      <c r="AD14" s="17">
        <v>5.5606070025291401E-2</v>
      </c>
      <c r="AE14" s="17"/>
      <c r="AF14" s="17">
        <v>2.8627888289213199E-2</v>
      </c>
      <c r="AG14" s="17">
        <v>1.50841881803635E-2</v>
      </c>
      <c r="AH14" s="17">
        <v>4.0645811608604997E-2</v>
      </c>
      <c r="AI14" s="17">
        <v>2.2317993591111699E-2</v>
      </c>
      <c r="AJ14" s="17">
        <v>1.8040038062902601E-2</v>
      </c>
      <c r="AK14" s="17">
        <v>1.2862290332512301E-2</v>
      </c>
      <c r="AL14" s="17"/>
      <c r="AM14" s="17">
        <v>2.6434354939307299E-2</v>
      </c>
      <c r="AN14" s="17">
        <v>1.35835998956398E-2</v>
      </c>
      <c r="AO14" s="17">
        <v>2.2296318043667E-2</v>
      </c>
      <c r="AP14" s="17">
        <v>0</v>
      </c>
      <c r="AQ14" s="17">
        <v>5.2172059953379299E-2</v>
      </c>
      <c r="AR14" s="17"/>
      <c r="AS14" s="17">
        <v>1.5441612989782199E-2</v>
      </c>
      <c r="AT14" s="17">
        <v>1.43064918816677E-2</v>
      </c>
      <c r="AU14" s="17">
        <v>2.1477618216000201E-2</v>
      </c>
      <c r="AV14" s="17"/>
      <c r="AW14" s="17">
        <v>3.3574384974687399E-2</v>
      </c>
      <c r="AX14" s="17">
        <v>2.6376319012120501E-2</v>
      </c>
      <c r="AY14" s="17">
        <v>1.03524206638742E-2</v>
      </c>
      <c r="AZ14" s="17">
        <v>1.3020289938083501E-2</v>
      </c>
      <c r="BA14" s="17">
        <v>0</v>
      </c>
      <c r="BB14" s="17"/>
      <c r="BC14" s="17">
        <v>2.5865729610679501E-2</v>
      </c>
      <c r="BD14" s="17">
        <v>1.03173640539371E-2</v>
      </c>
      <c r="BE14" s="17" t="s">
        <v>101</v>
      </c>
      <c r="BF14" s="17">
        <v>2.0607224515509399E-2</v>
      </c>
      <c r="BG14" s="17">
        <v>3.5958179220966002E-2</v>
      </c>
      <c r="BH14" s="17">
        <v>2.7202052307368E-2</v>
      </c>
      <c r="BI14" s="17">
        <v>4.4651320572752E-2</v>
      </c>
      <c r="BJ14" s="17"/>
      <c r="BK14" s="17">
        <v>4.6433602966163702E-2</v>
      </c>
      <c r="BL14" s="17">
        <v>2.4319949181491999E-2</v>
      </c>
      <c r="BM14" s="17">
        <v>1.8837985163326999E-2</v>
      </c>
      <c r="BN14" s="17">
        <v>2.1245660165547901E-2</v>
      </c>
      <c r="BO14" s="17">
        <v>1.42049297967979E-2</v>
      </c>
      <c r="BP14" s="17">
        <v>6.5777886881106303E-3</v>
      </c>
      <c r="BQ14" s="17">
        <v>7.0441036638819399E-2</v>
      </c>
      <c r="BR14" s="17">
        <v>0</v>
      </c>
      <c r="BS14" s="17"/>
      <c r="BT14" s="17">
        <v>7.5900706430650196E-3</v>
      </c>
      <c r="BU14" s="17">
        <v>2.98738100776944E-2</v>
      </c>
      <c r="BV14" s="17">
        <v>3.0568747404079999E-2</v>
      </c>
      <c r="BW14" s="17"/>
      <c r="BX14" s="17">
        <v>1.59232416713855E-2</v>
      </c>
      <c r="BY14" s="17">
        <v>2.3364151161663502E-2</v>
      </c>
      <c r="BZ14" s="17"/>
      <c r="CA14" s="17">
        <v>0</v>
      </c>
      <c r="CB14" s="17">
        <v>3.9795418132859903E-3</v>
      </c>
      <c r="CC14" s="17">
        <v>1.31720815367016E-2</v>
      </c>
      <c r="CD14" s="17">
        <v>1.6863117598016002E-2</v>
      </c>
      <c r="CE14" s="17">
        <v>5.5007331073293697E-2</v>
      </c>
    </row>
    <row r="15" spans="2:83" x14ac:dyDescent="0.35">
      <c r="B15" s="18" t="s">
        <v>178</v>
      </c>
      <c r="C15" s="20">
        <v>0.72616356606787402</v>
      </c>
      <c r="D15" s="20">
        <v>0.71380666446922603</v>
      </c>
      <c r="E15" s="20">
        <v>0.73811659720599498</v>
      </c>
      <c r="F15" s="20"/>
      <c r="G15" s="20">
        <v>0.72293094259061896</v>
      </c>
      <c r="H15" s="20">
        <v>0.76839625615115903</v>
      </c>
      <c r="I15" s="20">
        <v>0.734038605402765</v>
      </c>
      <c r="J15" s="20">
        <v>0.65023053387374097</v>
      </c>
      <c r="K15" s="20">
        <v>0.67250173831252602</v>
      </c>
      <c r="L15" s="20">
        <v>0.78470625132421201</v>
      </c>
      <c r="M15" s="20"/>
      <c r="N15" s="20">
        <v>0.78883248464234901</v>
      </c>
      <c r="O15" s="20">
        <v>0.70397751449216694</v>
      </c>
      <c r="P15" s="20">
        <v>0.714407219122978</v>
      </c>
      <c r="Q15" s="20">
        <v>0.67844219550215401</v>
      </c>
      <c r="R15" s="20">
        <v>0.693720929976263</v>
      </c>
      <c r="S15" s="20">
        <v>0.66615481171530699</v>
      </c>
      <c r="T15" s="20">
        <v>0.70875608973765203</v>
      </c>
      <c r="U15" s="20">
        <v>0.80089650508894406</v>
      </c>
      <c r="V15" s="20">
        <v>0.75014591974442102</v>
      </c>
      <c r="W15" s="20">
        <v>0.75569535674130595</v>
      </c>
      <c r="X15" s="20">
        <v>0.74139022754441597</v>
      </c>
      <c r="Y15" s="20">
        <v>0.70529358376608697</v>
      </c>
      <c r="Z15" s="20"/>
      <c r="AA15" s="20">
        <v>0.783745292135553</v>
      </c>
      <c r="AB15" s="20">
        <v>0.71994836421890296</v>
      </c>
      <c r="AC15" s="20">
        <v>0.74735277620344698</v>
      </c>
      <c r="AD15" s="20">
        <v>0.65370763152545197</v>
      </c>
      <c r="AE15" s="20"/>
      <c r="AF15" s="20">
        <v>0.78046208599393496</v>
      </c>
      <c r="AG15" s="20">
        <v>0.76148428105360599</v>
      </c>
      <c r="AH15" s="20">
        <v>0.67383870290021397</v>
      </c>
      <c r="AI15" s="20">
        <v>0.69413009825323102</v>
      </c>
      <c r="AJ15" s="20">
        <v>0.68722392344432204</v>
      </c>
      <c r="AK15" s="20">
        <v>0.61557179508491</v>
      </c>
      <c r="AL15" s="20"/>
      <c r="AM15" s="20">
        <v>0.70754577260394802</v>
      </c>
      <c r="AN15" s="20">
        <v>0.78065191852213001</v>
      </c>
      <c r="AO15" s="20">
        <v>0.74406271783955602</v>
      </c>
      <c r="AP15" s="20">
        <v>0.834478339207536</v>
      </c>
      <c r="AQ15" s="20">
        <v>0.63418570542958996</v>
      </c>
      <c r="AR15" s="20"/>
      <c r="AS15" s="20">
        <v>0.72002353825253795</v>
      </c>
      <c r="AT15" s="20">
        <v>0.78501546704292902</v>
      </c>
      <c r="AU15" s="20">
        <v>0.73252239313246004</v>
      </c>
      <c r="AV15" s="20"/>
      <c r="AW15" s="20">
        <v>0.70227004417461802</v>
      </c>
      <c r="AX15" s="20">
        <v>0.69244290501453998</v>
      </c>
      <c r="AY15" s="20">
        <v>0.74368229940873998</v>
      </c>
      <c r="AZ15" s="20">
        <v>0.79651596706208005</v>
      </c>
      <c r="BA15" s="20">
        <v>0.90964246441627306</v>
      </c>
      <c r="BB15" s="20"/>
      <c r="BC15" s="20">
        <v>0.72798919862767797</v>
      </c>
      <c r="BD15" s="20">
        <v>0.74148110064054495</v>
      </c>
      <c r="BE15" s="20" t="s">
        <v>101</v>
      </c>
      <c r="BF15" s="20">
        <v>0.731240562961743</v>
      </c>
      <c r="BG15" s="20">
        <v>0.66277837198020095</v>
      </c>
      <c r="BH15" s="20">
        <v>0.72600745943371903</v>
      </c>
      <c r="BI15" s="20">
        <v>0.752744105910502</v>
      </c>
      <c r="BJ15" s="20"/>
      <c r="BK15" s="20">
        <v>0.66082027567768098</v>
      </c>
      <c r="BL15" s="20">
        <v>0.74486076577428795</v>
      </c>
      <c r="BM15" s="20">
        <v>0.72091198859660499</v>
      </c>
      <c r="BN15" s="20">
        <v>0.75609471392141503</v>
      </c>
      <c r="BO15" s="20">
        <v>0.73009558905717498</v>
      </c>
      <c r="BP15" s="20">
        <v>0.69167519125226395</v>
      </c>
      <c r="BQ15" s="20">
        <v>0.718918125819618</v>
      </c>
      <c r="BR15" s="20">
        <v>0.77113501625013803</v>
      </c>
      <c r="BS15" s="20"/>
      <c r="BT15" s="20">
        <v>0.76985620638574503</v>
      </c>
      <c r="BU15" s="20">
        <v>0.72161219756342498</v>
      </c>
      <c r="BV15" s="20">
        <v>0.69539330545270295</v>
      </c>
      <c r="BW15" s="20"/>
      <c r="BX15" s="20">
        <v>0.74951710103652502</v>
      </c>
      <c r="BY15" s="20">
        <v>0.693674743922158</v>
      </c>
      <c r="BZ15" s="20"/>
      <c r="CA15" s="20">
        <v>0.86267217579250699</v>
      </c>
      <c r="CB15" s="20">
        <v>0.77132518700628305</v>
      </c>
      <c r="CC15" s="20">
        <v>0.68638297610586796</v>
      </c>
      <c r="CD15" s="20">
        <v>0.714870637857278</v>
      </c>
      <c r="CE15" s="20">
        <v>0.64399685834845399</v>
      </c>
    </row>
    <row r="16" spans="2:83" x14ac:dyDescent="0.35">
      <c r="B16" s="18" t="s">
        <v>179</v>
      </c>
      <c r="C16" s="20">
        <v>4.8867065925232697E-2</v>
      </c>
      <c r="D16" s="20">
        <v>5.4627846830817103E-2</v>
      </c>
      <c r="E16" s="20">
        <v>4.3680485694956701E-2</v>
      </c>
      <c r="F16" s="20"/>
      <c r="G16" s="20">
        <v>5.8439590497559597E-2</v>
      </c>
      <c r="H16" s="20">
        <v>4.5821594441965902E-2</v>
      </c>
      <c r="I16" s="20">
        <v>4.04356543214257E-2</v>
      </c>
      <c r="J16" s="20">
        <v>5.5725940241600998E-2</v>
      </c>
      <c r="K16" s="20">
        <v>6.13496694836499E-2</v>
      </c>
      <c r="L16" s="20">
        <v>3.7921001297361298E-2</v>
      </c>
      <c r="M16" s="20"/>
      <c r="N16" s="20">
        <v>4.4128109439400202E-2</v>
      </c>
      <c r="O16" s="20">
        <v>7.9310628918587103E-2</v>
      </c>
      <c r="P16" s="20">
        <v>3.8115704842351501E-2</v>
      </c>
      <c r="Q16" s="20">
        <v>4.0047643641405797E-2</v>
      </c>
      <c r="R16" s="20">
        <v>5.2261008853097299E-2</v>
      </c>
      <c r="S16" s="20">
        <v>5.2584867220894102E-2</v>
      </c>
      <c r="T16" s="20">
        <v>5.3971992925461801E-2</v>
      </c>
      <c r="U16" s="20">
        <v>1.8086221184888601E-2</v>
      </c>
      <c r="V16" s="20">
        <v>4.5536261142254203E-2</v>
      </c>
      <c r="W16" s="20">
        <v>4.9010741555809798E-2</v>
      </c>
      <c r="X16" s="20">
        <v>2.5955400797104199E-2</v>
      </c>
      <c r="Y16" s="20">
        <v>5.2214727027315902E-2</v>
      </c>
      <c r="Z16" s="20"/>
      <c r="AA16" s="20">
        <v>5.1780693678662497E-2</v>
      </c>
      <c r="AB16" s="20">
        <v>4.1314711442940001E-2</v>
      </c>
      <c r="AC16" s="20">
        <v>5.4465459392849698E-2</v>
      </c>
      <c r="AD16" s="20">
        <v>4.9034637934021699E-2</v>
      </c>
      <c r="AE16" s="20"/>
      <c r="AF16" s="20">
        <v>4.8351633825967397E-2</v>
      </c>
      <c r="AG16" s="20">
        <v>4.8975627982828902E-2</v>
      </c>
      <c r="AH16" s="20">
        <v>4.1910721387683397E-2</v>
      </c>
      <c r="AI16" s="20">
        <v>6.2920355410818904E-2</v>
      </c>
      <c r="AJ16" s="20">
        <v>3.4724740928274003E-2</v>
      </c>
      <c r="AK16" s="20">
        <v>5.3857701575694097E-2</v>
      </c>
      <c r="AL16" s="20"/>
      <c r="AM16" s="20">
        <v>6.0246283960917801E-2</v>
      </c>
      <c r="AN16" s="20">
        <v>4.4476382598282002E-2</v>
      </c>
      <c r="AO16" s="20">
        <v>4.2758591970889701E-2</v>
      </c>
      <c r="AP16" s="20">
        <v>3.6885173801079703E-2</v>
      </c>
      <c r="AQ16" s="20">
        <v>2.8966730169910901E-2</v>
      </c>
      <c r="AR16" s="20"/>
      <c r="AS16" s="20">
        <v>5.5169107163157101E-2</v>
      </c>
      <c r="AT16" s="20">
        <v>3.1674822979349503E-2</v>
      </c>
      <c r="AU16" s="20">
        <v>5.4535930697072098E-2</v>
      </c>
      <c r="AV16" s="20"/>
      <c r="AW16" s="20">
        <v>5.4185933928482699E-2</v>
      </c>
      <c r="AX16" s="20">
        <v>4.9463395318026397E-2</v>
      </c>
      <c r="AY16" s="20">
        <v>5.19662878968375E-2</v>
      </c>
      <c r="AZ16" s="20">
        <v>4.4749626105040602E-2</v>
      </c>
      <c r="BA16" s="20">
        <v>0</v>
      </c>
      <c r="BB16" s="20"/>
      <c r="BC16" s="20">
        <v>4.1760524084715103E-2</v>
      </c>
      <c r="BD16" s="20">
        <v>5.7383892017067901E-2</v>
      </c>
      <c r="BE16" s="20" t="s">
        <v>101</v>
      </c>
      <c r="BF16" s="20">
        <v>9.1678290985221803E-2</v>
      </c>
      <c r="BG16" s="20">
        <v>5.2465311381326797E-2</v>
      </c>
      <c r="BH16" s="20">
        <v>3.8352407859760601E-2</v>
      </c>
      <c r="BI16" s="20">
        <v>2.1266939012315699E-2</v>
      </c>
      <c r="BJ16" s="20"/>
      <c r="BK16" s="20">
        <v>5.6949066109837798E-2</v>
      </c>
      <c r="BL16" s="20">
        <v>3.6989824031786002E-2</v>
      </c>
      <c r="BM16" s="20">
        <v>4.1297115984723E-2</v>
      </c>
      <c r="BN16" s="20">
        <v>4.2819324787903901E-2</v>
      </c>
      <c r="BO16" s="20">
        <v>5.1363295029881698E-2</v>
      </c>
      <c r="BP16" s="20">
        <v>7.60331853817834E-2</v>
      </c>
      <c r="BQ16" s="20">
        <v>7.4958749919818199E-2</v>
      </c>
      <c r="BR16" s="20">
        <v>5.5801177052710697E-2</v>
      </c>
      <c r="BS16" s="20"/>
      <c r="BT16" s="20">
        <v>4.5315229474935603E-2</v>
      </c>
      <c r="BU16" s="20">
        <v>4.8000729406938898E-2</v>
      </c>
      <c r="BV16" s="20">
        <v>5.2487571400989301E-2</v>
      </c>
      <c r="BW16" s="20"/>
      <c r="BX16" s="20">
        <v>7.3405351078168396E-2</v>
      </c>
      <c r="BY16" s="20">
        <v>4.3524916914083403E-2</v>
      </c>
      <c r="BZ16" s="20"/>
      <c r="CA16" s="20">
        <v>1.0252745123018501E-2</v>
      </c>
      <c r="CB16" s="20">
        <v>5.6511486853479599E-2</v>
      </c>
      <c r="CC16" s="20">
        <v>5.3067250034396697E-2</v>
      </c>
      <c r="CD16" s="20">
        <v>9.3590856938488606E-2</v>
      </c>
      <c r="CE16" s="20">
        <v>4.1471869136018399E-2</v>
      </c>
    </row>
    <row r="17" spans="2:83" x14ac:dyDescent="0.35">
      <c r="B17" s="18" t="s">
        <v>140</v>
      </c>
      <c r="C17" s="21">
        <v>0.67729650014264098</v>
      </c>
      <c r="D17" s="21">
        <v>0.65917881763840902</v>
      </c>
      <c r="E17" s="21">
        <v>0.69443611151103801</v>
      </c>
      <c r="F17" s="21"/>
      <c r="G17" s="21">
        <v>0.66449135209305898</v>
      </c>
      <c r="H17" s="21">
        <v>0.72257466170919304</v>
      </c>
      <c r="I17" s="21">
        <v>0.69360295108133896</v>
      </c>
      <c r="J17" s="21">
        <v>0.59450459363214003</v>
      </c>
      <c r="K17" s="21">
        <v>0.61115206882887596</v>
      </c>
      <c r="L17" s="21">
        <v>0.74678525002685103</v>
      </c>
      <c r="M17" s="21"/>
      <c r="N17" s="21">
        <v>0.74470437520294797</v>
      </c>
      <c r="O17" s="21">
        <v>0.62466688557357997</v>
      </c>
      <c r="P17" s="21">
        <v>0.67629151428062595</v>
      </c>
      <c r="Q17" s="21">
        <v>0.63839455186074801</v>
      </c>
      <c r="R17" s="21">
        <v>0.64145992112316597</v>
      </c>
      <c r="S17" s="21">
        <v>0.61356994449441205</v>
      </c>
      <c r="T17" s="21">
        <v>0.65478409681218996</v>
      </c>
      <c r="U17" s="21">
        <v>0.78281028390405505</v>
      </c>
      <c r="V17" s="21">
        <v>0.70460965860216695</v>
      </c>
      <c r="W17" s="21">
        <v>0.70668461518549597</v>
      </c>
      <c r="X17" s="21">
        <v>0.71543482674731196</v>
      </c>
      <c r="Y17" s="21">
        <v>0.65307885673877197</v>
      </c>
      <c r="Z17" s="21"/>
      <c r="AA17" s="21">
        <v>0.73196459845688999</v>
      </c>
      <c r="AB17" s="21">
        <v>0.67863365277596299</v>
      </c>
      <c r="AC17" s="21">
        <v>0.69288731681059801</v>
      </c>
      <c r="AD17" s="21">
        <v>0.60467299359143001</v>
      </c>
      <c r="AE17" s="21"/>
      <c r="AF17" s="21">
        <v>0.732110452167968</v>
      </c>
      <c r="AG17" s="21">
        <v>0.71250865307077704</v>
      </c>
      <c r="AH17" s="21">
        <v>0.63192798151253005</v>
      </c>
      <c r="AI17" s="21">
        <v>0.63120974284241205</v>
      </c>
      <c r="AJ17" s="21">
        <v>0.65249918251604799</v>
      </c>
      <c r="AK17" s="21">
        <v>0.56171409350921597</v>
      </c>
      <c r="AL17" s="21"/>
      <c r="AM17" s="21">
        <v>0.647299488643031</v>
      </c>
      <c r="AN17" s="21">
        <v>0.73617553592384799</v>
      </c>
      <c r="AO17" s="21">
        <v>0.70130412586866597</v>
      </c>
      <c r="AP17" s="21">
        <v>0.79759316540645697</v>
      </c>
      <c r="AQ17" s="21">
        <v>0.60521897525967905</v>
      </c>
      <c r="AR17" s="21"/>
      <c r="AS17" s="21">
        <v>0.66485443108938103</v>
      </c>
      <c r="AT17" s="21">
        <v>0.75334064406358003</v>
      </c>
      <c r="AU17" s="21">
        <v>0.67798646243538796</v>
      </c>
      <c r="AV17" s="21"/>
      <c r="AW17" s="21">
        <v>0.64808411024613499</v>
      </c>
      <c r="AX17" s="21">
        <v>0.64297950969651396</v>
      </c>
      <c r="AY17" s="21">
        <v>0.69171601151190198</v>
      </c>
      <c r="AZ17" s="21">
        <v>0.75176634095703998</v>
      </c>
      <c r="BA17" s="21">
        <v>0.90964246441627306</v>
      </c>
      <c r="BB17" s="21"/>
      <c r="BC17" s="21">
        <v>0.68622867454296299</v>
      </c>
      <c r="BD17" s="21">
        <v>0.684097208623477</v>
      </c>
      <c r="BE17" s="21" t="s">
        <v>101</v>
      </c>
      <c r="BF17" s="21">
        <v>0.63956227197652105</v>
      </c>
      <c r="BG17" s="21">
        <v>0.61031306059887402</v>
      </c>
      <c r="BH17" s="21">
        <v>0.68765505157395801</v>
      </c>
      <c r="BI17" s="21">
        <v>0.73147716689818598</v>
      </c>
      <c r="BJ17" s="21"/>
      <c r="BK17" s="21">
        <v>0.60387120956784301</v>
      </c>
      <c r="BL17" s="21">
        <v>0.70787094174250198</v>
      </c>
      <c r="BM17" s="21">
        <v>0.67961487261188203</v>
      </c>
      <c r="BN17" s="21">
        <v>0.71327538913351096</v>
      </c>
      <c r="BO17" s="21">
        <v>0.67873229402729396</v>
      </c>
      <c r="BP17" s="21">
        <v>0.61564200587048101</v>
      </c>
      <c r="BQ17" s="21">
        <v>0.64395937589980001</v>
      </c>
      <c r="BR17" s="21">
        <v>0.71533383919742699</v>
      </c>
      <c r="BS17" s="21"/>
      <c r="BT17" s="21">
        <v>0.72454097691080999</v>
      </c>
      <c r="BU17" s="21">
        <v>0.67361146815648698</v>
      </c>
      <c r="BV17" s="21">
        <v>0.64290573405171403</v>
      </c>
      <c r="BW17" s="21"/>
      <c r="BX17" s="21">
        <v>0.67611174995835699</v>
      </c>
      <c r="BY17" s="21">
        <v>0.650149827008074</v>
      </c>
      <c r="BZ17" s="21"/>
      <c r="CA17" s="21">
        <v>0.852419430669488</v>
      </c>
      <c r="CB17" s="21">
        <v>0.71481370015280399</v>
      </c>
      <c r="CC17" s="21">
        <v>0.63331572607147102</v>
      </c>
      <c r="CD17" s="21">
        <v>0.62127978091878999</v>
      </c>
      <c r="CE17" s="21">
        <v>0.60252498921243502</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180</v>
      </c>
      <c r="E2" s="26"/>
      <c r="F2" s="26"/>
      <c r="G2" s="26"/>
    </row>
    <row r="6" spans="2:7" ht="50" customHeight="1" x14ac:dyDescent="0.35">
      <c r="B6" s="23" t="s">
        <v>15</v>
      </c>
      <c r="C6" s="23" t="s">
        <v>186</v>
      </c>
      <c r="D6" s="23" t="s">
        <v>187</v>
      </c>
      <c r="E6" s="23" t="s">
        <v>188</v>
      </c>
      <c r="F6" s="23" t="s">
        <v>189</v>
      </c>
    </row>
    <row r="7" spans="2:7" x14ac:dyDescent="0.35">
      <c r="B7" s="18" t="s">
        <v>173</v>
      </c>
      <c r="C7" s="17">
        <v>0.28077475136732899</v>
      </c>
      <c r="D7" s="17">
        <v>0.28694092269614602</v>
      </c>
      <c r="E7" s="17">
        <v>0.26361717154013098</v>
      </c>
      <c r="F7" s="17">
        <v>0.167513105842828</v>
      </c>
    </row>
    <row r="8" spans="2:7" x14ac:dyDescent="0.35">
      <c r="B8" s="18" t="s">
        <v>174</v>
      </c>
      <c r="C8" s="17">
        <v>0.49289015008343301</v>
      </c>
      <c r="D8" s="17">
        <v>0.45146159844820699</v>
      </c>
      <c r="E8" s="17">
        <v>0.38269982694009202</v>
      </c>
      <c r="F8" s="17">
        <v>0.29758793994502902</v>
      </c>
    </row>
    <row r="9" spans="2:7" x14ac:dyDescent="0.35">
      <c r="B9" s="18" t="s">
        <v>175</v>
      </c>
      <c r="C9" s="17">
        <v>0.15660377893470201</v>
      </c>
      <c r="D9" s="17">
        <v>0.18161908084203099</v>
      </c>
      <c r="E9" s="17">
        <v>0.234183510239035</v>
      </c>
      <c r="F9" s="17">
        <v>0.34700096882070502</v>
      </c>
    </row>
    <row r="10" spans="2:7" x14ac:dyDescent="0.35">
      <c r="B10" s="18" t="s">
        <v>176</v>
      </c>
      <c r="C10" s="17">
        <v>2.49051319912247E-2</v>
      </c>
      <c r="D10" s="17">
        <v>2.7562373437442701E-2</v>
      </c>
      <c r="E10" s="17">
        <v>6.4266853337388394E-2</v>
      </c>
      <c r="F10" s="17">
        <v>0.11702751601431099</v>
      </c>
    </row>
    <row r="11" spans="2:7" x14ac:dyDescent="0.35">
      <c r="B11" s="18" t="s">
        <v>177</v>
      </c>
      <c r="C11" s="17">
        <v>5.8785787999005197E-3</v>
      </c>
      <c r="D11" s="17">
        <v>1.19518683591917E-2</v>
      </c>
      <c r="E11" s="17">
        <v>1.32892927336144E-2</v>
      </c>
      <c r="F11" s="17">
        <v>3.2693890067993198E-2</v>
      </c>
    </row>
    <row r="12" spans="2:7" x14ac:dyDescent="0.35">
      <c r="B12" s="18" t="s">
        <v>113</v>
      </c>
      <c r="C12" s="17">
        <v>3.8947608823410702E-2</v>
      </c>
      <c r="D12" s="17">
        <v>4.0464156216981698E-2</v>
      </c>
      <c r="E12" s="17">
        <v>4.1943345209739198E-2</v>
      </c>
      <c r="F12" s="17">
        <v>3.8176579309132999E-2</v>
      </c>
    </row>
    <row r="13" spans="2:7" x14ac:dyDescent="0.35">
      <c r="B13" s="22" t="s">
        <v>178</v>
      </c>
      <c r="C13" s="20">
        <v>0.77366490145076205</v>
      </c>
      <c r="D13" s="20">
        <v>0.73840252114435301</v>
      </c>
      <c r="E13" s="20">
        <v>0.64631699848022295</v>
      </c>
      <c r="F13" s="20">
        <v>0.46510104578785699</v>
      </c>
    </row>
    <row r="14" spans="2:7" x14ac:dyDescent="0.35">
      <c r="B14" s="22" t="s">
        <v>179</v>
      </c>
      <c r="C14" s="20">
        <v>3.0783710791125199E-2</v>
      </c>
      <c r="D14" s="20">
        <v>3.9514241796634299E-2</v>
      </c>
      <c r="E14" s="20">
        <v>7.7556146071002793E-2</v>
      </c>
      <c r="F14" s="20">
        <v>0.149721406082304</v>
      </c>
    </row>
    <row r="15" spans="2:7" x14ac:dyDescent="0.35">
      <c r="B15" s="22" t="s">
        <v>140</v>
      </c>
      <c r="C15" s="21">
        <v>0.74288119065963698</v>
      </c>
      <c r="D15" s="21">
        <v>0.69888827934771802</v>
      </c>
      <c r="E15" s="21">
        <v>0.56876085240922003</v>
      </c>
      <c r="F15" s="21">
        <v>0.31537963970555299</v>
      </c>
    </row>
    <row r="16" spans="2:7" x14ac:dyDescent="0.35">
      <c r="B16" s="16"/>
      <c r="C16" s="16"/>
      <c r="D16" s="16"/>
      <c r="E16" s="16"/>
      <c r="F16" s="16"/>
    </row>
    <row r="17" spans="2:2" x14ac:dyDescent="0.35">
      <c r="B17" t="s">
        <v>104</v>
      </c>
    </row>
    <row r="18" spans="2:2" x14ac:dyDescent="0.35">
      <c r="B18" t="s">
        <v>105</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0.167513105842828</v>
      </c>
      <c r="D9" s="17">
        <v>0.18754997314694</v>
      </c>
      <c r="E9" s="17">
        <v>0.14607951677116199</v>
      </c>
      <c r="F9" s="17"/>
      <c r="G9" s="17">
        <v>0.28802127638685798</v>
      </c>
      <c r="H9" s="17">
        <v>0.24301500973817999</v>
      </c>
      <c r="I9" s="17">
        <v>0.188853676803385</v>
      </c>
      <c r="J9" s="17">
        <v>0.13593672065114301</v>
      </c>
      <c r="K9" s="17">
        <v>0.102999976911349</v>
      </c>
      <c r="L9" s="17">
        <v>7.6840094435532996E-2</v>
      </c>
      <c r="M9" s="17"/>
      <c r="N9" s="17">
        <v>0.27583782932366901</v>
      </c>
      <c r="O9" s="17">
        <v>0.16869836548025099</v>
      </c>
      <c r="P9" s="17">
        <v>0.15897517148892301</v>
      </c>
      <c r="Q9" s="17">
        <v>0.17316014056887</v>
      </c>
      <c r="R9" s="17">
        <v>0.1173833597672</v>
      </c>
      <c r="S9" s="17">
        <v>0.16685422683841999</v>
      </c>
      <c r="T9" s="17">
        <v>0.15497134104264601</v>
      </c>
      <c r="U9" s="17">
        <v>0.106622500623343</v>
      </c>
      <c r="V9" s="17">
        <v>0.16483309378153499</v>
      </c>
      <c r="W9" s="17">
        <v>9.6922233292676005E-2</v>
      </c>
      <c r="X9" s="17">
        <v>0.14511929252547101</v>
      </c>
      <c r="Y9" s="17">
        <v>0.15427003472405099</v>
      </c>
      <c r="Z9" s="17"/>
      <c r="AA9" s="17">
        <v>0.15806329121118701</v>
      </c>
      <c r="AB9" s="17">
        <v>0.15940500163768001</v>
      </c>
      <c r="AC9" s="17">
        <v>0.204447086514668</v>
      </c>
      <c r="AD9" s="17">
        <v>0.15496223510946899</v>
      </c>
      <c r="AE9" s="17"/>
      <c r="AF9" s="17">
        <v>0.25072075451992898</v>
      </c>
      <c r="AG9" s="17">
        <v>0.153882044350625</v>
      </c>
      <c r="AH9" s="17">
        <v>0.16856459084730499</v>
      </c>
      <c r="AI9" s="17">
        <v>0.116645892521077</v>
      </c>
      <c r="AJ9" s="17">
        <v>0.126946385472853</v>
      </c>
      <c r="AK9" s="17">
        <v>0.153063572307815</v>
      </c>
      <c r="AL9" s="17"/>
      <c r="AM9" s="17">
        <v>0.13662246103139</v>
      </c>
      <c r="AN9" s="17">
        <v>0.22365926025909799</v>
      </c>
      <c r="AO9" s="17">
        <v>0.148693138729206</v>
      </c>
      <c r="AP9" s="17">
        <v>0.145852140555877</v>
      </c>
      <c r="AQ9" s="17">
        <v>0.11571145976450101</v>
      </c>
      <c r="AR9" s="17"/>
      <c r="AS9" s="17">
        <v>0.13305004508033899</v>
      </c>
      <c r="AT9" s="17">
        <v>0.196854116214361</v>
      </c>
      <c r="AU9" s="17">
        <v>0.1936453988978</v>
      </c>
      <c r="AV9" s="17"/>
      <c r="AW9" s="17">
        <v>0.144527750807665</v>
      </c>
      <c r="AX9" s="17">
        <v>0.157487890392007</v>
      </c>
      <c r="AY9" s="17">
        <v>0.18419646419254099</v>
      </c>
      <c r="AZ9" s="17">
        <v>0.176893997677013</v>
      </c>
      <c r="BA9" s="17">
        <v>0.35330978080686498</v>
      </c>
      <c r="BB9" s="17"/>
      <c r="BC9" s="17">
        <v>0.140847323519177</v>
      </c>
      <c r="BD9" s="17">
        <v>0.15803464683799401</v>
      </c>
      <c r="BE9" s="17" t="s">
        <v>101</v>
      </c>
      <c r="BF9" s="17">
        <v>0.24009405745457901</v>
      </c>
      <c r="BG9" s="17">
        <v>0.182138289573196</v>
      </c>
      <c r="BH9" s="17">
        <v>0.204873019799092</v>
      </c>
      <c r="BI9" s="17">
        <v>0.191193595381181</v>
      </c>
      <c r="BJ9" s="17"/>
      <c r="BK9" s="17">
        <v>0.20717605631835501</v>
      </c>
      <c r="BL9" s="17">
        <v>0.16742495745979799</v>
      </c>
      <c r="BM9" s="17">
        <v>0.14977819021541999</v>
      </c>
      <c r="BN9" s="17">
        <v>0.154268935720622</v>
      </c>
      <c r="BO9" s="17">
        <v>0.15682696332204701</v>
      </c>
      <c r="BP9" s="17">
        <v>0.179024636937581</v>
      </c>
      <c r="BQ9" s="17">
        <v>0.238925274721037</v>
      </c>
      <c r="BR9" s="17">
        <v>0.20263000038770701</v>
      </c>
      <c r="BS9" s="17"/>
      <c r="BT9" s="17">
        <v>0.199535742347418</v>
      </c>
      <c r="BU9" s="17">
        <v>9.5327135606536106E-2</v>
      </c>
      <c r="BV9" s="17">
        <v>0.19020070347500101</v>
      </c>
      <c r="BW9" s="17"/>
      <c r="BX9" s="17">
        <v>0.26054741191924802</v>
      </c>
      <c r="BY9" s="17">
        <v>0.15911955523175</v>
      </c>
      <c r="BZ9" s="17"/>
      <c r="CA9" s="17">
        <v>0.39135031381883501</v>
      </c>
      <c r="CB9" s="17">
        <v>0.20348396577050601</v>
      </c>
      <c r="CC9" s="17">
        <v>0.15514051463824999</v>
      </c>
      <c r="CD9" s="17">
        <v>0.244707592840847</v>
      </c>
      <c r="CE9" s="17">
        <v>0.185945639029339</v>
      </c>
    </row>
    <row r="10" spans="2:83" x14ac:dyDescent="0.35">
      <c r="B10" s="18" t="s">
        <v>174</v>
      </c>
      <c r="C10" s="17">
        <v>0.29758793994502902</v>
      </c>
      <c r="D10" s="17">
        <v>0.29560898987788697</v>
      </c>
      <c r="E10" s="17">
        <v>0.29939651418405</v>
      </c>
      <c r="F10" s="17"/>
      <c r="G10" s="17">
        <v>0.332770709327044</v>
      </c>
      <c r="H10" s="17">
        <v>0.32202181212937497</v>
      </c>
      <c r="I10" s="17">
        <v>0.399731996986811</v>
      </c>
      <c r="J10" s="17">
        <v>0.28737767398207997</v>
      </c>
      <c r="K10" s="17">
        <v>0.22975313320886201</v>
      </c>
      <c r="L10" s="17">
        <v>0.22491397048662301</v>
      </c>
      <c r="M10" s="17"/>
      <c r="N10" s="17">
        <v>0.33042607439018301</v>
      </c>
      <c r="O10" s="17">
        <v>0.365611477213449</v>
      </c>
      <c r="P10" s="17">
        <v>0.26944755296110001</v>
      </c>
      <c r="Q10" s="17">
        <v>0.28456284103165602</v>
      </c>
      <c r="R10" s="17">
        <v>0.26866645728191202</v>
      </c>
      <c r="S10" s="17">
        <v>0.28371777431014</v>
      </c>
      <c r="T10" s="17">
        <v>0.33979107964318001</v>
      </c>
      <c r="U10" s="17">
        <v>0.34825790020505498</v>
      </c>
      <c r="V10" s="17">
        <v>0.23213599194797599</v>
      </c>
      <c r="W10" s="17">
        <v>0.260122026490062</v>
      </c>
      <c r="X10" s="17">
        <v>0.299818314699968</v>
      </c>
      <c r="Y10" s="17">
        <v>0.24036655883180699</v>
      </c>
      <c r="Z10" s="17"/>
      <c r="AA10" s="17">
        <v>0.31517034380197301</v>
      </c>
      <c r="AB10" s="17">
        <v>0.27139218638120199</v>
      </c>
      <c r="AC10" s="17">
        <v>0.317834825212642</v>
      </c>
      <c r="AD10" s="17">
        <v>0.29038823664094399</v>
      </c>
      <c r="AE10" s="17"/>
      <c r="AF10" s="17">
        <v>0.34279908492282901</v>
      </c>
      <c r="AG10" s="17">
        <v>0.27915511322318698</v>
      </c>
      <c r="AH10" s="17">
        <v>0.277785145856496</v>
      </c>
      <c r="AI10" s="17">
        <v>0.30298276181816097</v>
      </c>
      <c r="AJ10" s="17">
        <v>0.297581355852792</v>
      </c>
      <c r="AK10" s="17">
        <v>0.219707768828381</v>
      </c>
      <c r="AL10" s="17"/>
      <c r="AM10" s="17">
        <v>0.31891524774062002</v>
      </c>
      <c r="AN10" s="17">
        <v>0.30168014995860398</v>
      </c>
      <c r="AO10" s="17">
        <v>0.242145399632094</v>
      </c>
      <c r="AP10" s="17">
        <v>0.31885100009709799</v>
      </c>
      <c r="AQ10" s="17">
        <v>0.30847850710838898</v>
      </c>
      <c r="AR10" s="17"/>
      <c r="AS10" s="17">
        <v>0.327574927769686</v>
      </c>
      <c r="AT10" s="17">
        <v>0.315048718083691</v>
      </c>
      <c r="AU10" s="17">
        <v>0.286775579596457</v>
      </c>
      <c r="AV10" s="17"/>
      <c r="AW10" s="17">
        <v>0.289197192994186</v>
      </c>
      <c r="AX10" s="17">
        <v>0.306243122562467</v>
      </c>
      <c r="AY10" s="17">
        <v>0.27553497392055498</v>
      </c>
      <c r="AZ10" s="17">
        <v>0.332431758487582</v>
      </c>
      <c r="BA10" s="17">
        <v>0.40031952665993797</v>
      </c>
      <c r="BB10" s="17"/>
      <c r="BC10" s="17">
        <v>0.25612917581521</v>
      </c>
      <c r="BD10" s="17">
        <v>0.358245509005301</v>
      </c>
      <c r="BE10" s="17" t="s">
        <v>101</v>
      </c>
      <c r="BF10" s="17">
        <v>0.29453051871063501</v>
      </c>
      <c r="BG10" s="17">
        <v>0.28456626423945097</v>
      </c>
      <c r="BH10" s="17">
        <v>0.32866313696298199</v>
      </c>
      <c r="BI10" s="17">
        <v>0.29634371117818298</v>
      </c>
      <c r="BJ10" s="17"/>
      <c r="BK10" s="17">
        <v>0.25966521307804702</v>
      </c>
      <c r="BL10" s="17">
        <v>0.28415399535790797</v>
      </c>
      <c r="BM10" s="17">
        <v>0.30336119997445099</v>
      </c>
      <c r="BN10" s="17">
        <v>0.29768953509565899</v>
      </c>
      <c r="BO10" s="17">
        <v>0.28908887118988802</v>
      </c>
      <c r="BP10" s="17">
        <v>0.35326796575784403</v>
      </c>
      <c r="BQ10" s="17">
        <v>0.35954702698024499</v>
      </c>
      <c r="BR10" s="17">
        <v>0.29268142754446302</v>
      </c>
      <c r="BS10" s="17"/>
      <c r="BT10" s="17">
        <v>0.35740122280610798</v>
      </c>
      <c r="BU10" s="17">
        <v>0.21300812085559501</v>
      </c>
      <c r="BV10" s="17">
        <v>0.30744770892913598</v>
      </c>
      <c r="BW10" s="17"/>
      <c r="BX10" s="17">
        <v>0.33164046880467801</v>
      </c>
      <c r="BY10" s="17">
        <v>0.31147460064580101</v>
      </c>
      <c r="BZ10" s="17"/>
      <c r="CA10" s="17">
        <v>0.26202574797232497</v>
      </c>
      <c r="CB10" s="17">
        <v>0.34673822568054102</v>
      </c>
      <c r="CC10" s="17">
        <v>0.33347934660193401</v>
      </c>
      <c r="CD10" s="17">
        <v>0.33814759833236802</v>
      </c>
      <c r="CE10" s="17">
        <v>0.34150769055657498</v>
      </c>
    </row>
    <row r="11" spans="2:83" x14ac:dyDescent="0.35">
      <c r="B11" s="18" t="s">
        <v>175</v>
      </c>
      <c r="C11" s="17">
        <v>0.34700096882070502</v>
      </c>
      <c r="D11" s="17">
        <v>0.335874379637149</v>
      </c>
      <c r="E11" s="17">
        <v>0.360102363593578</v>
      </c>
      <c r="F11" s="17"/>
      <c r="G11" s="17">
        <v>0.22326198305794201</v>
      </c>
      <c r="H11" s="17">
        <v>0.26690224046851602</v>
      </c>
      <c r="I11" s="17">
        <v>0.289192896880544</v>
      </c>
      <c r="J11" s="17">
        <v>0.354810883798996</v>
      </c>
      <c r="K11" s="17">
        <v>0.45967731729547801</v>
      </c>
      <c r="L11" s="17">
        <v>0.46018574916691901</v>
      </c>
      <c r="M11" s="17"/>
      <c r="N11" s="17">
        <v>0.25549644493868601</v>
      </c>
      <c r="O11" s="17">
        <v>0.28247827941590697</v>
      </c>
      <c r="P11" s="17">
        <v>0.36732083386125097</v>
      </c>
      <c r="Q11" s="17">
        <v>0.31831149588748697</v>
      </c>
      <c r="R11" s="17">
        <v>0.38471063068514</v>
      </c>
      <c r="S11" s="17">
        <v>0.39776247829772599</v>
      </c>
      <c r="T11" s="17">
        <v>0.28856509004987302</v>
      </c>
      <c r="U11" s="17">
        <v>0.41846956449440598</v>
      </c>
      <c r="V11" s="17">
        <v>0.43761400111576298</v>
      </c>
      <c r="W11" s="17">
        <v>0.39142259538309099</v>
      </c>
      <c r="X11" s="17">
        <v>0.34277664076252301</v>
      </c>
      <c r="Y11" s="17">
        <v>0.44993031377293302</v>
      </c>
      <c r="Z11" s="17"/>
      <c r="AA11" s="17">
        <v>0.32804784940995801</v>
      </c>
      <c r="AB11" s="17">
        <v>0.37595641889387699</v>
      </c>
      <c r="AC11" s="17">
        <v>0.30045926393146399</v>
      </c>
      <c r="AD11" s="17">
        <v>0.37504033622968402</v>
      </c>
      <c r="AE11" s="17"/>
      <c r="AF11" s="17">
        <v>0.24375940140465099</v>
      </c>
      <c r="AG11" s="17">
        <v>0.38484201841094501</v>
      </c>
      <c r="AH11" s="17">
        <v>0.35715727018533799</v>
      </c>
      <c r="AI11" s="17">
        <v>0.40493762813717399</v>
      </c>
      <c r="AJ11" s="17">
        <v>0.32598067501358202</v>
      </c>
      <c r="AK11" s="17">
        <v>0.42278119879389198</v>
      </c>
      <c r="AL11" s="17"/>
      <c r="AM11" s="17">
        <v>0.33811676385702599</v>
      </c>
      <c r="AN11" s="17">
        <v>0.315217874424575</v>
      </c>
      <c r="AO11" s="17">
        <v>0.39317880767676899</v>
      </c>
      <c r="AP11" s="17">
        <v>0.38625600502122198</v>
      </c>
      <c r="AQ11" s="17">
        <v>0.36765412940846898</v>
      </c>
      <c r="AR11" s="17"/>
      <c r="AS11" s="17">
        <v>0.32473063651072498</v>
      </c>
      <c r="AT11" s="17">
        <v>0.335145647107777</v>
      </c>
      <c r="AU11" s="17">
        <v>0.327928868204579</v>
      </c>
      <c r="AV11" s="17"/>
      <c r="AW11" s="17">
        <v>0.41158498581044101</v>
      </c>
      <c r="AX11" s="17">
        <v>0.32476825472284898</v>
      </c>
      <c r="AY11" s="17">
        <v>0.34539187280811401</v>
      </c>
      <c r="AZ11" s="17">
        <v>0.27964955340300202</v>
      </c>
      <c r="BA11" s="17">
        <v>0.14313203629381299</v>
      </c>
      <c r="BB11" s="17"/>
      <c r="BC11" s="17">
        <v>0.390134814334478</v>
      </c>
      <c r="BD11" s="17">
        <v>0.31809346199157001</v>
      </c>
      <c r="BE11" s="17" t="s">
        <v>101</v>
      </c>
      <c r="BF11" s="17">
        <v>0.31868895811682502</v>
      </c>
      <c r="BG11" s="17">
        <v>0.37705384202104703</v>
      </c>
      <c r="BH11" s="17">
        <v>0.28995086621640398</v>
      </c>
      <c r="BI11" s="17">
        <v>0.23279701199991101</v>
      </c>
      <c r="BJ11" s="17"/>
      <c r="BK11" s="17">
        <v>0.31200247031304301</v>
      </c>
      <c r="BL11" s="17">
        <v>0.37133497205931498</v>
      </c>
      <c r="BM11" s="17">
        <v>0.355925008867709</v>
      </c>
      <c r="BN11" s="17">
        <v>0.360590888141889</v>
      </c>
      <c r="BO11" s="17">
        <v>0.350407376254736</v>
      </c>
      <c r="BP11" s="17">
        <v>0.294975886391182</v>
      </c>
      <c r="BQ11" s="17">
        <v>0.26316878941677102</v>
      </c>
      <c r="BR11" s="17">
        <v>0.32905160127029698</v>
      </c>
      <c r="BS11" s="17"/>
      <c r="BT11" s="17">
        <v>0.29807528361675201</v>
      </c>
      <c r="BU11" s="17">
        <v>0.45990597172975001</v>
      </c>
      <c r="BV11" s="17">
        <v>0.31241604352785102</v>
      </c>
      <c r="BW11" s="17"/>
      <c r="BX11" s="17">
        <v>0.25680496579811202</v>
      </c>
      <c r="BY11" s="17">
        <v>0.35890669066387798</v>
      </c>
      <c r="BZ11" s="17"/>
      <c r="CA11" s="17">
        <v>0.19352252317046301</v>
      </c>
      <c r="CB11" s="17">
        <v>0.29853916204266401</v>
      </c>
      <c r="CC11" s="17">
        <v>0.35346762850175301</v>
      </c>
      <c r="CD11" s="17">
        <v>0.25616186906374599</v>
      </c>
      <c r="CE11" s="17">
        <v>0.340978006175431</v>
      </c>
    </row>
    <row r="12" spans="2:83" x14ac:dyDescent="0.35">
      <c r="B12" s="18" t="s">
        <v>176</v>
      </c>
      <c r="C12" s="17">
        <v>0.11702751601431099</v>
      </c>
      <c r="D12" s="17">
        <v>0.110268735059943</v>
      </c>
      <c r="E12" s="17">
        <v>0.123786671505434</v>
      </c>
      <c r="F12" s="17"/>
      <c r="G12" s="17">
        <v>0.10634085443988001</v>
      </c>
      <c r="H12" s="17">
        <v>0.102144290302186</v>
      </c>
      <c r="I12" s="17">
        <v>6.2010504394029498E-2</v>
      </c>
      <c r="J12" s="17">
        <v>0.13237739940607399</v>
      </c>
      <c r="K12" s="17">
        <v>0.113320585428137</v>
      </c>
      <c r="L12" s="17">
        <v>0.17100649356797801</v>
      </c>
      <c r="M12" s="17"/>
      <c r="N12" s="17">
        <v>7.3255957654912301E-2</v>
      </c>
      <c r="O12" s="17">
        <v>0.123538263717886</v>
      </c>
      <c r="P12" s="17">
        <v>0.14377682629670799</v>
      </c>
      <c r="Q12" s="17">
        <v>0.16692828614112801</v>
      </c>
      <c r="R12" s="17">
        <v>0.139328129073089</v>
      </c>
      <c r="S12" s="17">
        <v>0.105243219762612</v>
      </c>
      <c r="T12" s="17">
        <v>0.120175245946</v>
      </c>
      <c r="U12" s="17">
        <v>4.87196694318082E-2</v>
      </c>
      <c r="V12" s="17">
        <v>9.2659530688010999E-2</v>
      </c>
      <c r="W12" s="17">
        <v>0.16805433847988399</v>
      </c>
      <c r="X12" s="17">
        <v>0.106503128069807</v>
      </c>
      <c r="Y12" s="17">
        <v>9.13241041648018E-2</v>
      </c>
      <c r="Z12" s="17"/>
      <c r="AA12" s="17">
        <v>0.13189104255671599</v>
      </c>
      <c r="AB12" s="17">
        <v>0.117228329885065</v>
      </c>
      <c r="AC12" s="17">
        <v>0.120164836553261</v>
      </c>
      <c r="AD12" s="17">
        <v>9.8940978483085598E-2</v>
      </c>
      <c r="AE12" s="17"/>
      <c r="AF12" s="17">
        <v>9.3927855924649098E-2</v>
      </c>
      <c r="AG12" s="17">
        <v>0.117280209568024</v>
      </c>
      <c r="AH12" s="17">
        <v>0.11669188255980301</v>
      </c>
      <c r="AI12" s="17">
        <v>0.10793527549404899</v>
      </c>
      <c r="AJ12" s="17">
        <v>0.165886269286034</v>
      </c>
      <c r="AK12" s="17">
        <v>0.13255170879988101</v>
      </c>
      <c r="AL12" s="17"/>
      <c r="AM12" s="17">
        <v>0.12858261580820199</v>
      </c>
      <c r="AN12" s="17">
        <v>9.6790358226893594E-2</v>
      </c>
      <c r="AO12" s="17">
        <v>0.16570169832540299</v>
      </c>
      <c r="AP12" s="17">
        <v>6.7815300966493797E-2</v>
      </c>
      <c r="AQ12" s="17">
        <v>9.4054065515479596E-2</v>
      </c>
      <c r="AR12" s="17"/>
      <c r="AS12" s="17">
        <v>0.14762387995603299</v>
      </c>
      <c r="AT12" s="17">
        <v>9.1036131323190703E-2</v>
      </c>
      <c r="AU12" s="17">
        <v>0.11267326667099301</v>
      </c>
      <c r="AV12" s="17"/>
      <c r="AW12" s="17">
        <v>9.06941811685813E-2</v>
      </c>
      <c r="AX12" s="17">
        <v>0.13543526110489501</v>
      </c>
      <c r="AY12" s="17">
        <v>0.116278817992226</v>
      </c>
      <c r="AZ12" s="17">
        <v>0.14878630271853299</v>
      </c>
      <c r="BA12" s="17">
        <v>6.1608422857437797E-2</v>
      </c>
      <c r="BB12" s="17"/>
      <c r="BC12" s="17">
        <v>0.138144756788291</v>
      </c>
      <c r="BD12" s="17">
        <v>9.5778156257610797E-2</v>
      </c>
      <c r="BE12" s="17" t="s">
        <v>101</v>
      </c>
      <c r="BF12" s="17">
        <v>7.9037131785092599E-2</v>
      </c>
      <c r="BG12" s="17">
        <v>6.8861536172970098E-2</v>
      </c>
      <c r="BH12" s="17">
        <v>0.12716683736682599</v>
      </c>
      <c r="BI12" s="17">
        <v>0.19089665636793299</v>
      </c>
      <c r="BJ12" s="17"/>
      <c r="BK12" s="17">
        <v>0.108722142004181</v>
      </c>
      <c r="BL12" s="17">
        <v>9.4239012414283604E-2</v>
      </c>
      <c r="BM12" s="17">
        <v>0.124283121122601</v>
      </c>
      <c r="BN12" s="17">
        <v>0.10927180964394299</v>
      </c>
      <c r="BO12" s="17">
        <v>0.155792913108276</v>
      </c>
      <c r="BP12" s="17">
        <v>0.110886741600544</v>
      </c>
      <c r="BQ12" s="17">
        <v>0.104717424657361</v>
      </c>
      <c r="BR12" s="17">
        <v>0.103351842632567</v>
      </c>
      <c r="BS12" s="17"/>
      <c r="BT12" s="17">
        <v>9.3399420838672503E-2</v>
      </c>
      <c r="BU12" s="17">
        <v>0.14402963105952801</v>
      </c>
      <c r="BV12" s="17">
        <v>0.116436260530632</v>
      </c>
      <c r="BW12" s="17"/>
      <c r="BX12" s="17">
        <v>9.2545966042566499E-2</v>
      </c>
      <c r="BY12" s="17">
        <v>0.10592107392585901</v>
      </c>
      <c r="BZ12" s="17"/>
      <c r="CA12" s="17">
        <v>6.7075009887990297E-2</v>
      </c>
      <c r="CB12" s="17">
        <v>0.110980752694003</v>
      </c>
      <c r="CC12" s="17">
        <v>9.84831352867412E-2</v>
      </c>
      <c r="CD12" s="17">
        <v>0.11467470150363</v>
      </c>
      <c r="CE12" s="17">
        <v>6.4138901592686107E-2</v>
      </c>
    </row>
    <row r="13" spans="2:83" x14ac:dyDescent="0.35">
      <c r="B13" s="18" t="s">
        <v>177</v>
      </c>
      <c r="C13" s="17">
        <v>3.2693890067993198E-2</v>
      </c>
      <c r="D13" s="17">
        <v>3.8632040905292098E-2</v>
      </c>
      <c r="E13" s="17">
        <v>2.7190661700745099E-2</v>
      </c>
      <c r="F13" s="17"/>
      <c r="G13" s="17">
        <v>2.7794821022027998E-2</v>
      </c>
      <c r="H13" s="17">
        <v>3.0506972174452099E-2</v>
      </c>
      <c r="I13" s="17">
        <v>3.1718565311946098E-2</v>
      </c>
      <c r="J13" s="17">
        <v>3.5889279661021199E-2</v>
      </c>
      <c r="K13" s="17">
        <v>4.2312484073580098E-2</v>
      </c>
      <c r="L13" s="17">
        <v>2.9524248328435199E-2</v>
      </c>
      <c r="M13" s="17"/>
      <c r="N13" s="17">
        <v>2.2686974445505499E-2</v>
      </c>
      <c r="O13" s="17">
        <v>3.0925091304114902E-2</v>
      </c>
      <c r="P13" s="17">
        <v>2.5731139161944101E-2</v>
      </c>
      <c r="Q13" s="17">
        <v>2.8202201733947899E-2</v>
      </c>
      <c r="R13" s="17">
        <v>2.12083031922723E-2</v>
      </c>
      <c r="S13" s="17">
        <v>2.1855343739061599E-2</v>
      </c>
      <c r="T13" s="17">
        <v>3.7548492489122703E-2</v>
      </c>
      <c r="U13" s="17">
        <v>6.9020238353442703E-2</v>
      </c>
      <c r="V13" s="17">
        <v>2.79218076572567E-2</v>
      </c>
      <c r="W13" s="17">
        <v>5.9258239370826901E-2</v>
      </c>
      <c r="X13" s="17">
        <v>5.6459072941069603E-2</v>
      </c>
      <c r="Y13" s="17">
        <v>1.53385013423E-2</v>
      </c>
      <c r="Z13" s="17"/>
      <c r="AA13" s="17">
        <v>4.0180294740566697E-2</v>
      </c>
      <c r="AB13" s="17">
        <v>3.8063526957286202E-2</v>
      </c>
      <c r="AC13" s="17">
        <v>2.38650480636706E-2</v>
      </c>
      <c r="AD13" s="17">
        <v>2.51521823327077E-2</v>
      </c>
      <c r="AE13" s="17"/>
      <c r="AF13" s="17">
        <v>3.4522813301773397E-2</v>
      </c>
      <c r="AG13" s="17">
        <v>3.2878353337448797E-2</v>
      </c>
      <c r="AH13" s="17">
        <v>2.8939409937451699E-2</v>
      </c>
      <c r="AI13" s="17">
        <v>2.8378475552132101E-2</v>
      </c>
      <c r="AJ13" s="17">
        <v>3.7582246822115598E-2</v>
      </c>
      <c r="AK13" s="17">
        <v>3.8149941340029803E-2</v>
      </c>
      <c r="AL13" s="17"/>
      <c r="AM13" s="17">
        <v>3.9255805598568901E-2</v>
      </c>
      <c r="AN13" s="17">
        <v>3.4342470812427202E-2</v>
      </c>
      <c r="AO13" s="17">
        <v>2.1271955022176801E-2</v>
      </c>
      <c r="AP13" s="17">
        <v>2.9800334416991901E-2</v>
      </c>
      <c r="AQ13" s="17">
        <v>4.1836973609382197E-2</v>
      </c>
      <c r="AR13" s="17"/>
      <c r="AS13" s="17">
        <v>3.7747784652150902E-2</v>
      </c>
      <c r="AT13" s="17">
        <v>3.4906012235347103E-2</v>
      </c>
      <c r="AU13" s="17">
        <v>3.9635427752794099E-2</v>
      </c>
      <c r="AV13" s="17"/>
      <c r="AW13" s="17">
        <v>2.24629798662901E-2</v>
      </c>
      <c r="AX13" s="17">
        <v>3.4499640051913999E-2</v>
      </c>
      <c r="AY13" s="17">
        <v>4.4265544253613898E-2</v>
      </c>
      <c r="AZ13" s="17">
        <v>3.4900178015506302E-2</v>
      </c>
      <c r="BA13" s="17">
        <v>1.7436142310481201E-2</v>
      </c>
      <c r="BB13" s="17"/>
      <c r="BC13" s="17">
        <v>3.6109643447758501E-2</v>
      </c>
      <c r="BD13" s="17">
        <v>3.9962089037138097E-2</v>
      </c>
      <c r="BE13" s="17" t="s">
        <v>101</v>
      </c>
      <c r="BF13" s="17">
        <v>3.5144232775088199E-2</v>
      </c>
      <c r="BG13" s="17">
        <v>4.5406645335770698E-2</v>
      </c>
      <c r="BH13" s="17">
        <v>7.5115428271092096E-3</v>
      </c>
      <c r="BI13" s="17">
        <v>2.65975164994623E-2</v>
      </c>
      <c r="BJ13" s="17"/>
      <c r="BK13" s="17">
        <v>5.0379752160882398E-2</v>
      </c>
      <c r="BL13" s="17">
        <v>3.8071571870110101E-2</v>
      </c>
      <c r="BM13" s="17">
        <v>2.7489942229671299E-2</v>
      </c>
      <c r="BN13" s="17">
        <v>3.2753750439689498E-2</v>
      </c>
      <c r="BO13" s="17">
        <v>2.43309116447218E-2</v>
      </c>
      <c r="BP13" s="17">
        <v>4.2874293408432497E-2</v>
      </c>
      <c r="BQ13" s="17">
        <v>2.5137423096191901E-2</v>
      </c>
      <c r="BR13" s="17">
        <v>5.74301071546824E-2</v>
      </c>
      <c r="BS13" s="17"/>
      <c r="BT13" s="17">
        <v>3.0988014381727599E-2</v>
      </c>
      <c r="BU13" s="17">
        <v>3.5110089424991803E-2</v>
      </c>
      <c r="BV13" s="17">
        <v>3.1199236830754699E-2</v>
      </c>
      <c r="BW13" s="17"/>
      <c r="BX13" s="17">
        <v>3.8511922018038998E-2</v>
      </c>
      <c r="BY13" s="17">
        <v>2.9088173560793899E-2</v>
      </c>
      <c r="BZ13" s="17"/>
      <c r="CA13" s="17">
        <v>7.5769254855814497E-2</v>
      </c>
      <c r="CB13" s="17">
        <v>2.3442032492534699E-2</v>
      </c>
      <c r="CC13" s="17">
        <v>2.8993632438209901E-2</v>
      </c>
      <c r="CD13" s="17">
        <v>2.2997081507334999E-2</v>
      </c>
      <c r="CE13" s="17">
        <v>1.6920820726927799E-2</v>
      </c>
    </row>
    <row r="14" spans="2:83" x14ac:dyDescent="0.35">
      <c r="B14" s="18" t="s">
        <v>113</v>
      </c>
      <c r="C14" s="17">
        <v>3.8176579309132999E-2</v>
      </c>
      <c r="D14" s="17">
        <v>3.2065881372787999E-2</v>
      </c>
      <c r="E14" s="17">
        <v>4.3444272245030897E-2</v>
      </c>
      <c r="F14" s="17"/>
      <c r="G14" s="17">
        <v>2.1810355766248599E-2</v>
      </c>
      <c r="H14" s="17">
        <v>3.5409675187291198E-2</v>
      </c>
      <c r="I14" s="17">
        <v>2.8492359623284301E-2</v>
      </c>
      <c r="J14" s="17">
        <v>5.3608042500686397E-2</v>
      </c>
      <c r="K14" s="17">
        <v>5.1936503082594197E-2</v>
      </c>
      <c r="L14" s="17">
        <v>3.7529444014511797E-2</v>
      </c>
      <c r="M14" s="17"/>
      <c r="N14" s="17">
        <v>4.2296719247043597E-2</v>
      </c>
      <c r="O14" s="17">
        <v>2.8748522868392301E-2</v>
      </c>
      <c r="P14" s="17">
        <v>3.47484762300731E-2</v>
      </c>
      <c r="Q14" s="17">
        <v>2.88350346369113E-2</v>
      </c>
      <c r="R14" s="17">
        <v>6.87031200003861E-2</v>
      </c>
      <c r="S14" s="17">
        <v>2.4566957052040799E-2</v>
      </c>
      <c r="T14" s="17">
        <v>5.8948750829178102E-2</v>
      </c>
      <c r="U14" s="17">
        <v>8.9101268919449302E-3</v>
      </c>
      <c r="V14" s="17">
        <v>4.48355748094586E-2</v>
      </c>
      <c r="W14" s="17">
        <v>2.4220566983459899E-2</v>
      </c>
      <c r="X14" s="17">
        <v>4.9323551001162001E-2</v>
      </c>
      <c r="Y14" s="17">
        <v>4.8770487164107701E-2</v>
      </c>
      <c r="Z14" s="17"/>
      <c r="AA14" s="17">
        <v>2.6647178279599001E-2</v>
      </c>
      <c r="AB14" s="17">
        <v>3.7954536244889397E-2</v>
      </c>
      <c r="AC14" s="17">
        <v>3.3228939724293499E-2</v>
      </c>
      <c r="AD14" s="17">
        <v>5.5516031204109299E-2</v>
      </c>
      <c r="AE14" s="17"/>
      <c r="AF14" s="17">
        <v>3.4270089926168298E-2</v>
      </c>
      <c r="AG14" s="17">
        <v>3.1962261109769498E-2</v>
      </c>
      <c r="AH14" s="17">
        <v>5.0861700613606203E-2</v>
      </c>
      <c r="AI14" s="17">
        <v>3.91199664774061E-2</v>
      </c>
      <c r="AJ14" s="17">
        <v>4.6023067552622303E-2</v>
      </c>
      <c r="AK14" s="17">
        <v>3.37458099300013E-2</v>
      </c>
      <c r="AL14" s="17"/>
      <c r="AM14" s="17">
        <v>3.8507105964193898E-2</v>
      </c>
      <c r="AN14" s="17">
        <v>2.8309886318402599E-2</v>
      </c>
      <c r="AO14" s="17">
        <v>2.9009000614352E-2</v>
      </c>
      <c r="AP14" s="17">
        <v>5.1425218942317698E-2</v>
      </c>
      <c r="AQ14" s="17">
        <v>7.2264864593778899E-2</v>
      </c>
      <c r="AR14" s="17"/>
      <c r="AS14" s="17">
        <v>2.9272726031066499E-2</v>
      </c>
      <c r="AT14" s="17">
        <v>2.7009375035633401E-2</v>
      </c>
      <c r="AU14" s="17">
        <v>3.9341458877377201E-2</v>
      </c>
      <c r="AV14" s="17"/>
      <c r="AW14" s="17">
        <v>4.1532909352837502E-2</v>
      </c>
      <c r="AX14" s="17">
        <v>4.1565831165867997E-2</v>
      </c>
      <c r="AY14" s="17">
        <v>3.4332326832948998E-2</v>
      </c>
      <c r="AZ14" s="17">
        <v>2.7338209698364199E-2</v>
      </c>
      <c r="BA14" s="17">
        <v>2.4194091071465602E-2</v>
      </c>
      <c r="BB14" s="17"/>
      <c r="BC14" s="17">
        <v>3.8634286095085402E-2</v>
      </c>
      <c r="BD14" s="17">
        <v>2.9886136870385601E-2</v>
      </c>
      <c r="BE14" s="17" t="s">
        <v>101</v>
      </c>
      <c r="BF14" s="17">
        <v>3.2505101157780103E-2</v>
      </c>
      <c r="BG14" s="17">
        <v>4.1973422657566199E-2</v>
      </c>
      <c r="BH14" s="17">
        <v>4.1834596827587001E-2</v>
      </c>
      <c r="BI14" s="17">
        <v>6.2171508573330703E-2</v>
      </c>
      <c r="BJ14" s="17"/>
      <c r="BK14" s="17">
        <v>6.20543661254917E-2</v>
      </c>
      <c r="BL14" s="17">
        <v>4.47754908385848E-2</v>
      </c>
      <c r="BM14" s="17">
        <v>3.9162537590147102E-2</v>
      </c>
      <c r="BN14" s="17">
        <v>4.5425080958197403E-2</v>
      </c>
      <c r="BO14" s="17">
        <v>2.3552964480331399E-2</v>
      </c>
      <c r="BP14" s="17">
        <v>1.8970475904416698E-2</v>
      </c>
      <c r="BQ14" s="17">
        <v>8.5040611283940908E-3</v>
      </c>
      <c r="BR14" s="17">
        <v>1.48550210102825E-2</v>
      </c>
      <c r="BS14" s="17"/>
      <c r="BT14" s="17">
        <v>2.0600316009321398E-2</v>
      </c>
      <c r="BU14" s="17">
        <v>5.26190513235993E-2</v>
      </c>
      <c r="BV14" s="17">
        <v>4.2300046706625301E-2</v>
      </c>
      <c r="BW14" s="17"/>
      <c r="BX14" s="17">
        <v>1.9949265417355699E-2</v>
      </c>
      <c r="BY14" s="17">
        <v>3.54899059719187E-2</v>
      </c>
      <c r="BZ14" s="17"/>
      <c r="CA14" s="17">
        <v>1.0257150294572101E-2</v>
      </c>
      <c r="CB14" s="17">
        <v>1.6815861319750498E-2</v>
      </c>
      <c r="CC14" s="17">
        <v>3.0435742533112001E-2</v>
      </c>
      <c r="CD14" s="17">
        <v>2.3311156752074701E-2</v>
      </c>
      <c r="CE14" s="17">
        <v>5.0508941919041699E-2</v>
      </c>
    </row>
    <row r="15" spans="2:83" x14ac:dyDescent="0.35">
      <c r="B15" s="18" t="s">
        <v>178</v>
      </c>
      <c r="C15" s="20">
        <v>0.46510104578785699</v>
      </c>
      <c r="D15" s="20">
        <v>0.48315896302482803</v>
      </c>
      <c r="E15" s="20">
        <v>0.44547603095521199</v>
      </c>
      <c r="F15" s="20"/>
      <c r="G15" s="20">
        <v>0.62079198571390104</v>
      </c>
      <c r="H15" s="20">
        <v>0.56503682186755499</v>
      </c>
      <c r="I15" s="20">
        <v>0.588585673790196</v>
      </c>
      <c r="J15" s="20">
        <v>0.42331439463322301</v>
      </c>
      <c r="K15" s="20">
        <v>0.33275311012021103</v>
      </c>
      <c r="L15" s="20">
        <v>0.30175406492215601</v>
      </c>
      <c r="M15" s="20"/>
      <c r="N15" s="20">
        <v>0.60626390371385197</v>
      </c>
      <c r="O15" s="20">
        <v>0.53430984269369997</v>
      </c>
      <c r="P15" s="20">
        <v>0.428422724450023</v>
      </c>
      <c r="Q15" s="20">
        <v>0.45772298160052599</v>
      </c>
      <c r="R15" s="20">
        <v>0.38604981704911301</v>
      </c>
      <c r="S15" s="20">
        <v>0.45057200114856</v>
      </c>
      <c r="T15" s="20">
        <v>0.49476242068582599</v>
      </c>
      <c r="U15" s="20">
        <v>0.45488040082839798</v>
      </c>
      <c r="V15" s="20">
        <v>0.39696908572951101</v>
      </c>
      <c r="W15" s="20">
        <v>0.35704425978273802</v>
      </c>
      <c r="X15" s="20">
        <v>0.44493760722543901</v>
      </c>
      <c r="Y15" s="20">
        <v>0.39463659355585801</v>
      </c>
      <c r="Z15" s="20"/>
      <c r="AA15" s="20">
        <v>0.47323363501316001</v>
      </c>
      <c r="AB15" s="20">
        <v>0.430797188018883</v>
      </c>
      <c r="AC15" s="20">
        <v>0.52228191172731098</v>
      </c>
      <c r="AD15" s="20">
        <v>0.44535047175041298</v>
      </c>
      <c r="AE15" s="20"/>
      <c r="AF15" s="20">
        <v>0.59351983944275799</v>
      </c>
      <c r="AG15" s="20">
        <v>0.433037157573812</v>
      </c>
      <c r="AH15" s="20">
        <v>0.44634973670380101</v>
      </c>
      <c r="AI15" s="20">
        <v>0.41962865433923802</v>
      </c>
      <c r="AJ15" s="20">
        <v>0.42452774132564602</v>
      </c>
      <c r="AK15" s="20">
        <v>0.37277134113619598</v>
      </c>
      <c r="AL15" s="20"/>
      <c r="AM15" s="20">
        <v>0.45553770877201</v>
      </c>
      <c r="AN15" s="20">
        <v>0.52533941021770203</v>
      </c>
      <c r="AO15" s="20">
        <v>0.3908385383613</v>
      </c>
      <c r="AP15" s="20">
        <v>0.46470314065297502</v>
      </c>
      <c r="AQ15" s="20">
        <v>0.42418996687289001</v>
      </c>
      <c r="AR15" s="20"/>
      <c r="AS15" s="20">
        <v>0.46062497285002502</v>
      </c>
      <c r="AT15" s="20">
        <v>0.51190283429805195</v>
      </c>
      <c r="AU15" s="20">
        <v>0.48042097849425702</v>
      </c>
      <c r="AV15" s="20"/>
      <c r="AW15" s="20">
        <v>0.433724943801851</v>
      </c>
      <c r="AX15" s="20">
        <v>0.463731012954474</v>
      </c>
      <c r="AY15" s="20">
        <v>0.45973143811309602</v>
      </c>
      <c r="AZ15" s="20">
        <v>0.50932575616459397</v>
      </c>
      <c r="BA15" s="20">
        <v>0.75362930746680201</v>
      </c>
      <c r="BB15" s="20"/>
      <c r="BC15" s="20">
        <v>0.396976499334387</v>
      </c>
      <c r="BD15" s="20">
        <v>0.51628015584329501</v>
      </c>
      <c r="BE15" s="20" t="s">
        <v>101</v>
      </c>
      <c r="BF15" s="20">
        <v>0.53462457616521497</v>
      </c>
      <c r="BG15" s="20">
        <v>0.46670455381264597</v>
      </c>
      <c r="BH15" s="20">
        <v>0.533536156762074</v>
      </c>
      <c r="BI15" s="20">
        <v>0.487537306559364</v>
      </c>
      <c r="BJ15" s="20"/>
      <c r="BK15" s="20">
        <v>0.46684126939640203</v>
      </c>
      <c r="BL15" s="20">
        <v>0.45157895281770599</v>
      </c>
      <c r="BM15" s="20">
        <v>0.45313939018987098</v>
      </c>
      <c r="BN15" s="20">
        <v>0.45195847081628099</v>
      </c>
      <c r="BO15" s="20">
        <v>0.44591583451193501</v>
      </c>
      <c r="BP15" s="20">
        <v>0.532292602695425</v>
      </c>
      <c r="BQ15" s="20">
        <v>0.59847230170128296</v>
      </c>
      <c r="BR15" s="20">
        <v>0.49531142793216998</v>
      </c>
      <c r="BS15" s="20"/>
      <c r="BT15" s="20">
        <v>0.55693696515352598</v>
      </c>
      <c r="BU15" s="20">
        <v>0.308335256462131</v>
      </c>
      <c r="BV15" s="20">
        <v>0.49764841240413799</v>
      </c>
      <c r="BW15" s="20"/>
      <c r="BX15" s="20">
        <v>0.59218788072392603</v>
      </c>
      <c r="BY15" s="20">
        <v>0.47059415587754999</v>
      </c>
      <c r="BZ15" s="20"/>
      <c r="CA15" s="20">
        <v>0.65337606179116003</v>
      </c>
      <c r="CB15" s="20">
        <v>0.550222191451047</v>
      </c>
      <c r="CC15" s="20">
        <v>0.48861986124018397</v>
      </c>
      <c r="CD15" s="20">
        <v>0.58285519117321405</v>
      </c>
      <c r="CE15" s="20">
        <v>0.52745332958591395</v>
      </c>
    </row>
    <row r="16" spans="2:83" x14ac:dyDescent="0.35">
      <c r="B16" s="18" t="s">
        <v>179</v>
      </c>
      <c r="C16" s="20">
        <v>0.149721406082304</v>
      </c>
      <c r="D16" s="20">
        <v>0.14890077596523499</v>
      </c>
      <c r="E16" s="20">
        <v>0.15097733320617901</v>
      </c>
      <c r="F16" s="20"/>
      <c r="G16" s="20">
        <v>0.13413567546190799</v>
      </c>
      <c r="H16" s="20">
        <v>0.132651262476638</v>
      </c>
      <c r="I16" s="20">
        <v>9.3729069705975596E-2</v>
      </c>
      <c r="J16" s="20">
        <v>0.168266679067095</v>
      </c>
      <c r="K16" s="20">
        <v>0.15563306950171699</v>
      </c>
      <c r="L16" s="20">
        <v>0.20053074189641301</v>
      </c>
      <c r="M16" s="20"/>
      <c r="N16" s="20">
        <v>9.5942932100417794E-2</v>
      </c>
      <c r="O16" s="20">
        <v>0.15446335502200101</v>
      </c>
      <c r="P16" s="20">
        <v>0.16950796545865199</v>
      </c>
      <c r="Q16" s="20">
        <v>0.195130487875076</v>
      </c>
      <c r="R16" s="20">
        <v>0.16053643226536099</v>
      </c>
      <c r="S16" s="20">
        <v>0.12709856350167401</v>
      </c>
      <c r="T16" s="20">
        <v>0.157723738435123</v>
      </c>
      <c r="U16" s="20">
        <v>0.11773990778525099</v>
      </c>
      <c r="V16" s="20">
        <v>0.120581338345268</v>
      </c>
      <c r="W16" s="20">
        <v>0.22731257785071099</v>
      </c>
      <c r="X16" s="20">
        <v>0.162962201010876</v>
      </c>
      <c r="Y16" s="20">
        <v>0.10666260550710201</v>
      </c>
      <c r="Z16" s="20"/>
      <c r="AA16" s="20">
        <v>0.17207133729728299</v>
      </c>
      <c r="AB16" s="20">
        <v>0.155291856842351</v>
      </c>
      <c r="AC16" s="20">
        <v>0.144029884616932</v>
      </c>
      <c r="AD16" s="20">
        <v>0.124093160815793</v>
      </c>
      <c r="AE16" s="20"/>
      <c r="AF16" s="20">
        <v>0.12845066922642301</v>
      </c>
      <c r="AG16" s="20">
        <v>0.150158562905473</v>
      </c>
      <c r="AH16" s="20">
        <v>0.14563129249725501</v>
      </c>
      <c r="AI16" s="20">
        <v>0.13631375104618099</v>
      </c>
      <c r="AJ16" s="20">
        <v>0.20346851610815</v>
      </c>
      <c r="AK16" s="20">
        <v>0.17070165013991101</v>
      </c>
      <c r="AL16" s="20"/>
      <c r="AM16" s="20">
        <v>0.16783842140676999</v>
      </c>
      <c r="AN16" s="20">
        <v>0.131132829039321</v>
      </c>
      <c r="AO16" s="20">
        <v>0.18697365334758001</v>
      </c>
      <c r="AP16" s="20">
        <v>9.7615635383485694E-2</v>
      </c>
      <c r="AQ16" s="20">
        <v>0.135891039124862</v>
      </c>
      <c r="AR16" s="20"/>
      <c r="AS16" s="20">
        <v>0.185371664608183</v>
      </c>
      <c r="AT16" s="20">
        <v>0.125942143558538</v>
      </c>
      <c r="AU16" s="20">
        <v>0.152308694423787</v>
      </c>
      <c r="AV16" s="20"/>
      <c r="AW16" s="20">
        <v>0.113157161034871</v>
      </c>
      <c r="AX16" s="20">
        <v>0.16993490115680901</v>
      </c>
      <c r="AY16" s="20">
        <v>0.16054436224584001</v>
      </c>
      <c r="AZ16" s="20">
        <v>0.18368648073403901</v>
      </c>
      <c r="BA16" s="20">
        <v>7.9044565167918995E-2</v>
      </c>
      <c r="BB16" s="20"/>
      <c r="BC16" s="20">
        <v>0.17425440023604999</v>
      </c>
      <c r="BD16" s="20">
        <v>0.13574024529474901</v>
      </c>
      <c r="BE16" s="20" t="s">
        <v>101</v>
      </c>
      <c r="BF16" s="20">
        <v>0.11418136456018101</v>
      </c>
      <c r="BG16" s="20">
        <v>0.114268181508741</v>
      </c>
      <c r="BH16" s="20">
        <v>0.13467838019393499</v>
      </c>
      <c r="BI16" s="20">
        <v>0.217494172867395</v>
      </c>
      <c r="BJ16" s="20"/>
      <c r="BK16" s="20">
        <v>0.15910189416506301</v>
      </c>
      <c r="BL16" s="20">
        <v>0.13231058428439399</v>
      </c>
      <c r="BM16" s="20">
        <v>0.151773063352273</v>
      </c>
      <c r="BN16" s="20">
        <v>0.14202556008363301</v>
      </c>
      <c r="BO16" s="20">
        <v>0.18012382475299801</v>
      </c>
      <c r="BP16" s="20">
        <v>0.153761035008976</v>
      </c>
      <c r="BQ16" s="20">
        <v>0.12985484775355299</v>
      </c>
      <c r="BR16" s="20">
        <v>0.16078194978724999</v>
      </c>
      <c r="BS16" s="20"/>
      <c r="BT16" s="20">
        <v>0.12438743522039999</v>
      </c>
      <c r="BU16" s="20">
        <v>0.17913972048452001</v>
      </c>
      <c r="BV16" s="20">
        <v>0.14763549736138601</v>
      </c>
      <c r="BW16" s="20"/>
      <c r="BX16" s="20">
        <v>0.131057888060606</v>
      </c>
      <c r="BY16" s="20">
        <v>0.13500924748665299</v>
      </c>
      <c r="BZ16" s="20"/>
      <c r="CA16" s="20">
        <v>0.14284426474380499</v>
      </c>
      <c r="CB16" s="20">
        <v>0.134422785186538</v>
      </c>
      <c r="CC16" s="20">
        <v>0.12747676772495101</v>
      </c>
      <c r="CD16" s="20">
        <v>0.137671783010965</v>
      </c>
      <c r="CE16" s="20">
        <v>8.1059722319613794E-2</v>
      </c>
    </row>
    <row r="17" spans="2:83" x14ac:dyDescent="0.35">
      <c r="B17" s="18" t="s">
        <v>140</v>
      </c>
      <c r="C17" s="21">
        <v>0.31537963970555299</v>
      </c>
      <c r="D17" s="21">
        <v>0.33425818705959298</v>
      </c>
      <c r="E17" s="21">
        <v>0.29449869774903398</v>
      </c>
      <c r="F17" s="21"/>
      <c r="G17" s="21">
        <v>0.48665631025199302</v>
      </c>
      <c r="H17" s="21">
        <v>0.432385559390917</v>
      </c>
      <c r="I17" s="21">
        <v>0.49485660408422</v>
      </c>
      <c r="J17" s="21">
        <v>0.25504771556612699</v>
      </c>
      <c r="K17" s="21">
        <v>0.17712004061849401</v>
      </c>
      <c r="L17" s="21">
        <v>0.101223323025743</v>
      </c>
      <c r="M17" s="21"/>
      <c r="N17" s="21">
        <v>0.51032097161343504</v>
      </c>
      <c r="O17" s="21">
        <v>0.37984648767169998</v>
      </c>
      <c r="P17" s="21">
        <v>0.25891475899137101</v>
      </c>
      <c r="Q17" s="21">
        <v>0.26259249372545002</v>
      </c>
      <c r="R17" s="21">
        <v>0.22551338478375199</v>
      </c>
      <c r="S17" s="21">
        <v>0.32347343764688602</v>
      </c>
      <c r="T17" s="21">
        <v>0.33703868225070399</v>
      </c>
      <c r="U17" s="21">
        <v>0.33714049304314803</v>
      </c>
      <c r="V17" s="21">
        <v>0.27638774738424299</v>
      </c>
      <c r="W17" s="21">
        <v>0.129731681932028</v>
      </c>
      <c r="X17" s="21">
        <v>0.28197540621456202</v>
      </c>
      <c r="Y17" s="21">
        <v>0.28797398804875601</v>
      </c>
      <c r="Z17" s="21"/>
      <c r="AA17" s="21">
        <v>0.30116229771587699</v>
      </c>
      <c r="AB17" s="21">
        <v>0.27550533117653198</v>
      </c>
      <c r="AC17" s="21">
        <v>0.37825202711037897</v>
      </c>
      <c r="AD17" s="21">
        <v>0.32125731093462001</v>
      </c>
      <c r="AE17" s="21"/>
      <c r="AF17" s="21">
        <v>0.46506917021633498</v>
      </c>
      <c r="AG17" s="21">
        <v>0.28287859466833898</v>
      </c>
      <c r="AH17" s="21">
        <v>0.30071844420654598</v>
      </c>
      <c r="AI17" s="21">
        <v>0.28331490329305697</v>
      </c>
      <c r="AJ17" s="21">
        <v>0.22105922521749599</v>
      </c>
      <c r="AK17" s="21">
        <v>0.202069690996285</v>
      </c>
      <c r="AL17" s="21"/>
      <c r="AM17" s="21">
        <v>0.28769928736523898</v>
      </c>
      <c r="AN17" s="21">
        <v>0.39420658117838098</v>
      </c>
      <c r="AO17" s="21">
        <v>0.20386488501371999</v>
      </c>
      <c r="AP17" s="21">
        <v>0.36708750526948902</v>
      </c>
      <c r="AQ17" s="21">
        <v>0.28829892774802801</v>
      </c>
      <c r="AR17" s="21"/>
      <c r="AS17" s="21">
        <v>0.27525330824184102</v>
      </c>
      <c r="AT17" s="21">
        <v>0.385960690739514</v>
      </c>
      <c r="AU17" s="21">
        <v>0.32811228407047</v>
      </c>
      <c r="AV17" s="21"/>
      <c r="AW17" s="21">
        <v>0.320567782766979</v>
      </c>
      <c r="AX17" s="21">
        <v>0.29379611179766602</v>
      </c>
      <c r="AY17" s="21">
        <v>0.29918707586725601</v>
      </c>
      <c r="AZ17" s="21">
        <v>0.32563927543055499</v>
      </c>
      <c r="BA17" s="21">
        <v>0.67458474229888299</v>
      </c>
      <c r="BB17" s="21"/>
      <c r="BC17" s="21">
        <v>0.22272209909833701</v>
      </c>
      <c r="BD17" s="21">
        <v>0.38053991054854602</v>
      </c>
      <c r="BE17" s="21" t="s">
        <v>101</v>
      </c>
      <c r="BF17" s="21">
        <v>0.42044321160503401</v>
      </c>
      <c r="BG17" s="21">
        <v>0.35243637230390601</v>
      </c>
      <c r="BH17" s="21">
        <v>0.39885777656813898</v>
      </c>
      <c r="BI17" s="21">
        <v>0.27004313369196897</v>
      </c>
      <c r="BJ17" s="21"/>
      <c r="BK17" s="21">
        <v>0.30773937523133899</v>
      </c>
      <c r="BL17" s="21">
        <v>0.31926836853331297</v>
      </c>
      <c r="BM17" s="21">
        <v>0.30136632683759801</v>
      </c>
      <c r="BN17" s="21">
        <v>0.309932910732648</v>
      </c>
      <c r="BO17" s="21">
        <v>0.26579200975893702</v>
      </c>
      <c r="BP17" s="21">
        <v>0.37853156768644802</v>
      </c>
      <c r="BQ17" s="21">
        <v>0.46861745394773002</v>
      </c>
      <c r="BR17" s="21">
        <v>0.33452947814492101</v>
      </c>
      <c r="BS17" s="21"/>
      <c r="BT17" s="21">
        <v>0.43254952993312601</v>
      </c>
      <c r="BU17" s="21">
        <v>0.12919553597761099</v>
      </c>
      <c r="BV17" s="21">
        <v>0.350012915042752</v>
      </c>
      <c r="BW17" s="21"/>
      <c r="BX17" s="21">
        <v>0.461129992663321</v>
      </c>
      <c r="BY17" s="21">
        <v>0.335584908390898</v>
      </c>
      <c r="BZ17" s="21"/>
      <c r="CA17" s="21">
        <v>0.51053179704735496</v>
      </c>
      <c r="CB17" s="21">
        <v>0.41579940626450901</v>
      </c>
      <c r="CC17" s="21">
        <v>0.36114309351523199</v>
      </c>
      <c r="CD17" s="21">
        <v>0.44518340816224999</v>
      </c>
      <c r="CE17" s="21">
        <v>0.44639360726630001</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0.28694092269614602</v>
      </c>
      <c r="D9" s="17">
        <v>0.279861745376636</v>
      </c>
      <c r="E9" s="17">
        <v>0.29571304295225398</v>
      </c>
      <c r="F9" s="17"/>
      <c r="G9" s="17">
        <v>0.25069684241665202</v>
      </c>
      <c r="H9" s="17">
        <v>0.28651157452544401</v>
      </c>
      <c r="I9" s="17">
        <v>0.24826398097167801</v>
      </c>
      <c r="J9" s="17">
        <v>0.26579167295367601</v>
      </c>
      <c r="K9" s="17">
        <v>0.27747026252880003</v>
      </c>
      <c r="L9" s="17">
        <v>0.36626549987648599</v>
      </c>
      <c r="M9" s="17"/>
      <c r="N9" s="17">
        <v>0.31174635961320402</v>
      </c>
      <c r="O9" s="17">
        <v>0.26085645077567599</v>
      </c>
      <c r="P9" s="17">
        <v>0.28791853345102902</v>
      </c>
      <c r="Q9" s="17">
        <v>0.22276259178639199</v>
      </c>
      <c r="R9" s="17">
        <v>0.281705742766587</v>
      </c>
      <c r="S9" s="17">
        <v>0.24661385668916799</v>
      </c>
      <c r="T9" s="17">
        <v>0.30824234848806598</v>
      </c>
      <c r="U9" s="17">
        <v>0.26398253771352398</v>
      </c>
      <c r="V9" s="17">
        <v>0.30755810929552002</v>
      </c>
      <c r="W9" s="17">
        <v>0.28789685048910901</v>
      </c>
      <c r="X9" s="17">
        <v>0.36120147106190897</v>
      </c>
      <c r="Y9" s="17">
        <v>0.378824095673642</v>
      </c>
      <c r="Z9" s="17"/>
      <c r="AA9" s="17">
        <v>0.35354012336506102</v>
      </c>
      <c r="AB9" s="17">
        <v>0.25589927499984899</v>
      </c>
      <c r="AC9" s="17">
        <v>0.29189957077231499</v>
      </c>
      <c r="AD9" s="17">
        <v>0.24523378041732599</v>
      </c>
      <c r="AE9" s="17"/>
      <c r="AF9" s="17">
        <v>0.315164350268127</v>
      </c>
      <c r="AG9" s="17">
        <v>0.27578247062234801</v>
      </c>
      <c r="AH9" s="17">
        <v>0.277913996143693</v>
      </c>
      <c r="AI9" s="17">
        <v>0.270656185578317</v>
      </c>
      <c r="AJ9" s="17">
        <v>0.26635923160823699</v>
      </c>
      <c r="AK9" s="17">
        <v>0.36958504557639998</v>
      </c>
      <c r="AL9" s="17"/>
      <c r="AM9" s="17">
        <v>0.28138508184875599</v>
      </c>
      <c r="AN9" s="17">
        <v>0.30987609676896299</v>
      </c>
      <c r="AO9" s="17">
        <v>0.35331911553892997</v>
      </c>
      <c r="AP9" s="17">
        <v>0.33884979006619198</v>
      </c>
      <c r="AQ9" s="17">
        <v>0.16062385660168099</v>
      </c>
      <c r="AR9" s="17"/>
      <c r="AS9" s="17">
        <v>0.29484837934419</v>
      </c>
      <c r="AT9" s="17">
        <v>0.32752982142810599</v>
      </c>
      <c r="AU9" s="17">
        <v>0.3104968298197</v>
      </c>
      <c r="AV9" s="17"/>
      <c r="AW9" s="17">
        <v>0.25080714537978399</v>
      </c>
      <c r="AX9" s="17">
        <v>0.29005943366585302</v>
      </c>
      <c r="AY9" s="17">
        <v>0.29522135752463302</v>
      </c>
      <c r="AZ9" s="17">
        <v>0.32548106700430102</v>
      </c>
      <c r="BA9" s="17">
        <v>0.39680969210949502</v>
      </c>
      <c r="BB9" s="17"/>
      <c r="BC9" s="17">
        <v>0.324926878570026</v>
      </c>
      <c r="BD9" s="17">
        <v>0.25153450639181602</v>
      </c>
      <c r="BE9" s="17" t="s">
        <v>101</v>
      </c>
      <c r="BF9" s="17">
        <v>0.25830123848880798</v>
      </c>
      <c r="BG9" s="17">
        <v>0.26005122729639002</v>
      </c>
      <c r="BH9" s="17">
        <v>0.280754935362245</v>
      </c>
      <c r="BI9" s="17">
        <v>0.25941043043523698</v>
      </c>
      <c r="BJ9" s="17"/>
      <c r="BK9" s="17">
        <v>0.28771702644306002</v>
      </c>
      <c r="BL9" s="17">
        <v>0.27090794907705501</v>
      </c>
      <c r="BM9" s="17">
        <v>0.25758102472911898</v>
      </c>
      <c r="BN9" s="17">
        <v>0.28738856973443999</v>
      </c>
      <c r="BO9" s="17">
        <v>0.31804778356938601</v>
      </c>
      <c r="BP9" s="17">
        <v>0.31636313808509797</v>
      </c>
      <c r="BQ9" s="17">
        <v>0.32674044278027398</v>
      </c>
      <c r="BR9" s="17">
        <v>0.36139432852062298</v>
      </c>
      <c r="BS9" s="17"/>
      <c r="BT9" s="17">
        <v>0.29824441157173098</v>
      </c>
      <c r="BU9" s="17">
        <v>0.34910087209457802</v>
      </c>
      <c r="BV9" s="17">
        <v>0.23679495010173801</v>
      </c>
      <c r="BW9" s="17"/>
      <c r="BX9" s="17">
        <v>0.31799199474515899</v>
      </c>
      <c r="BY9" s="17">
        <v>0.243914818153913</v>
      </c>
      <c r="BZ9" s="17"/>
      <c r="CA9" s="17">
        <v>0.47659123462745701</v>
      </c>
      <c r="CB9" s="17">
        <v>0.28902623355698698</v>
      </c>
      <c r="CC9" s="17">
        <v>0.26165405181917301</v>
      </c>
      <c r="CD9" s="17">
        <v>0.26164249041498999</v>
      </c>
      <c r="CE9" s="17">
        <v>0.21594317631193499</v>
      </c>
    </row>
    <row r="10" spans="2:83" x14ac:dyDescent="0.35">
      <c r="B10" s="18" t="s">
        <v>174</v>
      </c>
      <c r="C10" s="17">
        <v>0.45146159844820699</v>
      </c>
      <c r="D10" s="17">
        <v>0.45173019176492202</v>
      </c>
      <c r="E10" s="17">
        <v>0.450950076219301</v>
      </c>
      <c r="F10" s="17"/>
      <c r="G10" s="17">
        <v>0.36878234515469499</v>
      </c>
      <c r="H10" s="17">
        <v>0.45540375607893702</v>
      </c>
      <c r="I10" s="17">
        <v>0.43183500842913197</v>
      </c>
      <c r="J10" s="17">
        <v>0.47829566270697699</v>
      </c>
      <c r="K10" s="17">
        <v>0.46724099730680801</v>
      </c>
      <c r="L10" s="17">
        <v>0.487046903531964</v>
      </c>
      <c r="M10" s="17"/>
      <c r="N10" s="17">
        <v>0.44657160754465602</v>
      </c>
      <c r="O10" s="17">
        <v>0.46630038559738002</v>
      </c>
      <c r="P10" s="17">
        <v>0.50275225189806505</v>
      </c>
      <c r="Q10" s="17">
        <v>0.540145967046605</v>
      </c>
      <c r="R10" s="17">
        <v>0.39995550393847101</v>
      </c>
      <c r="S10" s="17">
        <v>0.442561566831493</v>
      </c>
      <c r="T10" s="17">
        <v>0.396966122131647</v>
      </c>
      <c r="U10" s="17">
        <v>0.46039274907688199</v>
      </c>
      <c r="V10" s="17">
        <v>0.44331037820771801</v>
      </c>
      <c r="W10" s="17">
        <v>0.48664619816142202</v>
      </c>
      <c r="X10" s="17">
        <v>0.37689320973418899</v>
      </c>
      <c r="Y10" s="17">
        <v>0.33611011251599099</v>
      </c>
      <c r="Z10" s="17"/>
      <c r="AA10" s="17">
        <v>0.43638847179621598</v>
      </c>
      <c r="AB10" s="17">
        <v>0.48269448507396701</v>
      </c>
      <c r="AC10" s="17">
        <v>0.43777118775169199</v>
      </c>
      <c r="AD10" s="17">
        <v>0.44872760555209401</v>
      </c>
      <c r="AE10" s="17"/>
      <c r="AF10" s="17">
        <v>0.39778032407672798</v>
      </c>
      <c r="AG10" s="17">
        <v>0.494743007965179</v>
      </c>
      <c r="AH10" s="17">
        <v>0.43153221603375502</v>
      </c>
      <c r="AI10" s="17">
        <v>0.43408097463770801</v>
      </c>
      <c r="AJ10" s="17">
        <v>0.50165449926654904</v>
      </c>
      <c r="AK10" s="17">
        <v>0.43574503678426102</v>
      </c>
      <c r="AL10" s="17"/>
      <c r="AM10" s="17">
        <v>0.49300876199209598</v>
      </c>
      <c r="AN10" s="17">
        <v>0.43151469376579799</v>
      </c>
      <c r="AO10" s="17">
        <v>0.40749495960318599</v>
      </c>
      <c r="AP10" s="17">
        <v>0.56098209629317997</v>
      </c>
      <c r="AQ10" s="17">
        <v>0.47360897830708099</v>
      </c>
      <c r="AR10" s="17"/>
      <c r="AS10" s="17">
        <v>0.47404435820930102</v>
      </c>
      <c r="AT10" s="17">
        <v>0.44178765517823498</v>
      </c>
      <c r="AU10" s="17">
        <v>0.42090609276150398</v>
      </c>
      <c r="AV10" s="17"/>
      <c r="AW10" s="17">
        <v>0.42569519276425299</v>
      </c>
      <c r="AX10" s="17">
        <v>0.43553053007006698</v>
      </c>
      <c r="AY10" s="17">
        <v>0.49549586446063298</v>
      </c>
      <c r="AZ10" s="17">
        <v>0.44655043196880301</v>
      </c>
      <c r="BA10" s="17">
        <v>0.37361092865230799</v>
      </c>
      <c r="BB10" s="17"/>
      <c r="BC10" s="17">
        <v>0.491173891053794</v>
      </c>
      <c r="BD10" s="17">
        <v>0.48141585918320401</v>
      </c>
      <c r="BE10" s="17" t="s">
        <v>101</v>
      </c>
      <c r="BF10" s="17">
        <v>0.38841555260150601</v>
      </c>
      <c r="BG10" s="17">
        <v>0.34650970088366601</v>
      </c>
      <c r="BH10" s="17">
        <v>0.38726155536499002</v>
      </c>
      <c r="BI10" s="17">
        <v>0.42039158927273201</v>
      </c>
      <c r="BJ10" s="17"/>
      <c r="BK10" s="17">
        <v>0.431502353310314</v>
      </c>
      <c r="BL10" s="17">
        <v>0.450807244513173</v>
      </c>
      <c r="BM10" s="17">
        <v>0.45267798925886399</v>
      </c>
      <c r="BN10" s="17">
        <v>0.436993958453884</v>
      </c>
      <c r="BO10" s="17">
        <v>0.44725343663406902</v>
      </c>
      <c r="BP10" s="17">
        <v>0.48979406957963401</v>
      </c>
      <c r="BQ10" s="17">
        <v>0.45998008358431702</v>
      </c>
      <c r="BR10" s="17">
        <v>0.40245459659669902</v>
      </c>
      <c r="BS10" s="17"/>
      <c r="BT10" s="17">
        <v>0.46947487572246799</v>
      </c>
      <c r="BU10" s="17">
        <v>0.442078211114592</v>
      </c>
      <c r="BV10" s="17">
        <v>0.44487171440641399</v>
      </c>
      <c r="BW10" s="17"/>
      <c r="BX10" s="17">
        <v>0.40361937765671702</v>
      </c>
      <c r="BY10" s="17">
        <v>0.47526576860122999</v>
      </c>
      <c r="BZ10" s="17"/>
      <c r="CA10" s="17">
        <v>0.35863336204241097</v>
      </c>
      <c r="CB10" s="17">
        <v>0.47929710694734001</v>
      </c>
      <c r="CC10" s="17">
        <v>0.43750111492390198</v>
      </c>
      <c r="CD10" s="17">
        <v>0.46363933107709498</v>
      </c>
      <c r="CE10" s="17">
        <v>0.44271938813844902</v>
      </c>
    </row>
    <row r="11" spans="2:83" x14ac:dyDescent="0.35">
      <c r="B11" s="18" t="s">
        <v>175</v>
      </c>
      <c r="C11" s="17">
        <v>0.18161908084203099</v>
      </c>
      <c r="D11" s="17">
        <v>0.18502863934296701</v>
      </c>
      <c r="E11" s="17">
        <v>0.17596655429702099</v>
      </c>
      <c r="F11" s="17"/>
      <c r="G11" s="17">
        <v>0.26298480719477402</v>
      </c>
      <c r="H11" s="17">
        <v>0.17736871013844299</v>
      </c>
      <c r="I11" s="17">
        <v>0.225127500314279</v>
      </c>
      <c r="J11" s="17">
        <v>0.17342289543981201</v>
      </c>
      <c r="K11" s="17">
        <v>0.175282528621169</v>
      </c>
      <c r="L11" s="17">
        <v>0.106405622421391</v>
      </c>
      <c r="M11" s="17"/>
      <c r="N11" s="17">
        <v>0.13915607909988001</v>
      </c>
      <c r="O11" s="17">
        <v>0.20960548268003601</v>
      </c>
      <c r="P11" s="17">
        <v>0.136101173211886</v>
      </c>
      <c r="Q11" s="17">
        <v>0.15683544925325399</v>
      </c>
      <c r="R11" s="17">
        <v>0.222332939032403</v>
      </c>
      <c r="S11" s="17">
        <v>0.22740725881697599</v>
      </c>
      <c r="T11" s="17">
        <v>0.191958717162619</v>
      </c>
      <c r="U11" s="17">
        <v>0.22307058341245101</v>
      </c>
      <c r="V11" s="17">
        <v>0.18970304805973101</v>
      </c>
      <c r="W11" s="17">
        <v>0.15023754366841899</v>
      </c>
      <c r="X11" s="17">
        <v>0.181930903386055</v>
      </c>
      <c r="Y11" s="17">
        <v>0.20342096080750299</v>
      </c>
      <c r="Z11" s="17"/>
      <c r="AA11" s="17">
        <v>0.16105984318375699</v>
      </c>
      <c r="AB11" s="17">
        <v>0.172839247891027</v>
      </c>
      <c r="AC11" s="17">
        <v>0.18494733268730601</v>
      </c>
      <c r="AD11" s="17">
        <v>0.209555437739088</v>
      </c>
      <c r="AE11" s="17"/>
      <c r="AF11" s="17">
        <v>0.19216233153599299</v>
      </c>
      <c r="AG11" s="17">
        <v>0.16022063180916801</v>
      </c>
      <c r="AH11" s="17">
        <v>0.22732521609672901</v>
      </c>
      <c r="AI11" s="17">
        <v>0.19767194540045199</v>
      </c>
      <c r="AJ11" s="17">
        <v>0.14182430329391099</v>
      </c>
      <c r="AK11" s="17">
        <v>0.18013531028563401</v>
      </c>
      <c r="AL11" s="17"/>
      <c r="AM11" s="17">
        <v>0.16193787221289499</v>
      </c>
      <c r="AN11" s="17">
        <v>0.17199899641085001</v>
      </c>
      <c r="AO11" s="17">
        <v>0.15255350468293</v>
      </c>
      <c r="AP11" s="17">
        <v>0.100168113640628</v>
      </c>
      <c r="AQ11" s="17">
        <v>0.23347159808942</v>
      </c>
      <c r="AR11" s="17"/>
      <c r="AS11" s="17">
        <v>0.17265290904996</v>
      </c>
      <c r="AT11" s="17">
        <v>0.16591147162495601</v>
      </c>
      <c r="AU11" s="17">
        <v>0.182178623109197</v>
      </c>
      <c r="AV11" s="17"/>
      <c r="AW11" s="17">
        <v>0.21757088038986699</v>
      </c>
      <c r="AX11" s="17">
        <v>0.18916039397671</v>
      </c>
      <c r="AY11" s="17">
        <v>0.154915110729997</v>
      </c>
      <c r="AZ11" s="17">
        <v>0.162862378041638</v>
      </c>
      <c r="BA11" s="17">
        <v>0.14196267614729799</v>
      </c>
      <c r="BB11" s="17"/>
      <c r="BC11" s="17">
        <v>0.126296968140824</v>
      </c>
      <c r="BD11" s="17">
        <v>0.19382588958459401</v>
      </c>
      <c r="BE11" s="17" t="s">
        <v>101</v>
      </c>
      <c r="BF11" s="17">
        <v>0.239573824170213</v>
      </c>
      <c r="BG11" s="17">
        <v>0.25257568775832201</v>
      </c>
      <c r="BH11" s="17">
        <v>0.23463351292876899</v>
      </c>
      <c r="BI11" s="17">
        <v>0.26107094796818398</v>
      </c>
      <c r="BJ11" s="17"/>
      <c r="BK11" s="17">
        <v>0.123017840023337</v>
      </c>
      <c r="BL11" s="17">
        <v>0.181460937456524</v>
      </c>
      <c r="BM11" s="17">
        <v>0.197403651213303</v>
      </c>
      <c r="BN11" s="17">
        <v>0.19981864659357301</v>
      </c>
      <c r="BO11" s="17">
        <v>0.186611209201413</v>
      </c>
      <c r="BP11" s="17">
        <v>0.14302294994821199</v>
      </c>
      <c r="BQ11" s="17">
        <v>0.120231866406947</v>
      </c>
      <c r="BR11" s="17">
        <v>0.20165763234769701</v>
      </c>
      <c r="BS11" s="17"/>
      <c r="BT11" s="17">
        <v>0.16905262590475001</v>
      </c>
      <c r="BU11" s="17">
        <v>0.147128403501394</v>
      </c>
      <c r="BV11" s="17">
        <v>0.214767949698185</v>
      </c>
      <c r="BW11" s="17"/>
      <c r="BX11" s="17">
        <v>0.195196781915152</v>
      </c>
      <c r="BY11" s="17">
        <v>0.199134181213837</v>
      </c>
      <c r="BZ11" s="17"/>
      <c r="CA11" s="17">
        <v>0.15509934855437901</v>
      </c>
      <c r="CB11" s="17">
        <v>0.17928289696107599</v>
      </c>
      <c r="CC11" s="17">
        <v>0.21561358798014901</v>
      </c>
      <c r="CD11" s="17">
        <v>0.18647729724881701</v>
      </c>
      <c r="CE11" s="17">
        <v>0.23003246842323799</v>
      </c>
    </row>
    <row r="12" spans="2:83" x14ac:dyDescent="0.35">
      <c r="B12" s="18" t="s">
        <v>176</v>
      </c>
      <c r="C12" s="17">
        <v>2.7562373437442701E-2</v>
      </c>
      <c r="D12" s="17">
        <v>3.6439772959437199E-2</v>
      </c>
      <c r="E12" s="17">
        <v>1.91459279655713E-2</v>
      </c>
      <c r="F12" s="17"/>
      <c r="G12" s="17">
        <v>5.5660410716894801E-2</v>
      </c>
      <c r="H12" s="17">
        <v>3.3118086204899998E-2</v>
      </c>
      <c r="I12" s="17">
        <v>4.4862842361609798E-2</v>
      </c>
      <c r="J12" s="17">
        <v>1.5384273867723499E-2</v>
      </c>
      <c r="K12" s="17">
        <v>1.4515475669713E-2</v>
      </c>
      <c r="L12" s="17">
        <v>8.8235314844193908E-3</v>
      </c>
      <c r="M12" s="17"/>
      <c r="N12" s="17">
        <v>6.1735540204916499E-2</v>
      </c>
      <c r="O12" s="17">
        <v>1.53729571129798E-2</v>
      </c>
      <c r="P12" s="17">
        <v>3.4552874639678398E-2</v>
      </c>
      <c r="Q12" s="17">
        <v>2.76686778173659E-2</v>
      </c>
      <c r="R12" s="17">
        <v>2.8452832887668599E-2</v>
      </c>
      <c r="S12" s="17">
        <v>3.0962758196863401E-2</v>
      </c>
      <c r="T12" s="17">
        <v>2.4561004528995799E-2</v>
      </c>
      <c r="U12" s="17">
        <v>2.0586121580967599E-2</v>
      </c>
      <c r="V12" s="17">
        <v>1.6990313794093801E-2</v>
      </c>
      <c r="W12" s="17">
        <v>2.1477304452104998E-2</v>
      </c>
      <c r="X12" s="17">
        <v>0</v>
      </c>
      <c r="Y12" s="17">
        <v>9.8093734231628604E-3</v>
      </c>
      <c r="Z12" s="17"/>
      <c r="AA12" s="17">
        <v>2.00539783825937E-2</v>
      </c>
      <c r="AB12" s="17">
        <v>3.5546072190232002E-2</v>
      </c>
      <c r="AC12" s="17">
        <v>2.9713368234091601E-2</v>
      </c>
      <c r="AD12" s="17">
        <v>2.5692989302787399E-2</v>
      </c>
      <c r="AE12" s="17"/>
      <c r="AF12" s="17">
        <v>5.3401833519516197E-2</v>
      </c>
      <c r="AG12" s="17">
        <v>1.66665046603547E-2</v>
      </c>
      <c r="AH12" s="17">
        <v>2.3192922802850201E-2</v>
      </c>
      <c r="AI12" s="17">
        <v>2.29438644541257E-2</v>
      </c>
      <c r="AJ12" s="17">
        <v>2.19724298978143E-2</v>
      </c>
      <c r="AK12" s="17">
        <v>1.45346073537051E-2</v>
      </c>
      <c r="AL12" s="17"/>
      <c r="AM12" s="17">
        <v>2.2677391818654399E-2</v>
      </c>
      <c r="AN12" s="17">
        <v>4.4058057371727001E-2</v>
      </c>
      <c r="AO12" s="17">
        <v>3.0025851941312E-2</v>
      </c>
      <c r="AP12" s="17">
        <v>0</v>
      </c>
      <c r="AQ12" s="17">
        <v>1.4578035656798299E-2</v>
      </c>
      <c r="AR12" s="17"/>
      <c r="AS12" s="17">
        <v>2.4765206233167601E-2</v>
      </c>
      <c r="AT12" s="17">
        <v>2.9610205277025101E-2</v>
      </c>
      <c r="AU12" s="17">
        <v>3.07804351795396E-2</v>
      </c>
      <c r="AV12" s="17"/>
      <c r="AW12" s="17">
        <v>2.7204074295054E-2</v>
      </c>
      <c r="AX12" s="17">
        <v>2.7304993843101401E-2</v>
      </c>
      <c r="AY12" s="17">
        <v>2.4923967919214099E-2</v>
      </c>
      <c r="AZ12" s="17">
        <v>4.0119376771679399E-2</v>
      </c>
      <c r="BA12" s="17">
        <v>2.1829753978677102E-2</v>
      </c>
      <c r="BB12" s="17"/>
      <c r="BC12" s="17">
        <v>1.7154453526143799E-2</v>
      </c>
      <c r="BD12" s="17">
        <v>3.2665644630363699E-2</v>
      </c>
      <c r="BE12" s="17" t="s">
        <v>101</v>
      </c>
      <c r="BF12" s="17">
        <v>3.0591987044746399E-2</v>
      </c>
      <c r="BG12" s="17">
        <v>3.5711418551422999E-2</v>
      </c>
      <c r="BH12" s="17">
        <v>4.2365356548697101E-2</v>
      </c>
      <c r="BI12" s="17">
        <v>1.5645206647013101E-2</v>
      </c>
      <c r="BJ12" s="17"/>
      <c r="BK12" s="17">
        <v>4.5511919013533901E-2</v>
      </c>
      <c r="BL12" s="17">
        <v>3.1935150486076598E-2</v>
      </c>
      <c r="BM12" s="17">
        <v>2.78541282927251E-2</v>
      </c>
      <c r="BN12" s="17">
        <v>2.5733970035935701E-2</v>
      </c>
      <c r="BO12" s="17">
        <v>2.4270918471035598E-2</v>
      </c>
      <c r="BP12" s="17">
        <v>2.1721134831850699E-2</v>
      </c>
      <c r="BQ12" s="17">
        <v>5.1433656683752299E-2</v>
      </c>
      <c r="BR12" s="17">
        <v>2.1724487898859699E-2</v>
      </c>
      <c r="BS12" s="17"/>
      <c r="BT12" s="17">
        <v>2.8705101297252001E-2</v>
      </c>
      <c r="BU12" s="17">
        <v>7.7206130501144103E-3</v>
      </c>
      <c r="BV12" s="17">
        <v>3.8359221496525701E-2</v>
      </c>
      <c r="BW12" s="17"/>
      <c r="BX12" s="17">
        <v>4.6180752198898903E-2</v>
      </c>
      <c r="BY12" s="17">
        <v>2.50744815802489E-2</v>
      </c>
      <c r="BZ12" s="17"/>
      <c r="CA12" s="17">
        <v>0</v>
      </c>
      <c r="CB12" s="17">
        <v>2.8272152043187102E-2</v>
      </c>
      <c r="CC12" s="17">
        <v>3.37738351975896E-2</v>
      </c>
      <c r="CD12" s="17">
        <v>4.4364111846012001E-2</v>
      </c>
      <c r="CE12" s="17">
        <v>3.4471923589685503E-2</v>
      </c>
    </row>
    <row r="13" spans="2:83" x14ac:dyDescent="0.35">
      <c r="B13" s="18" t="s">
        <v>177</v>
      </c>
      <c r="C13" s="17">
        <v>1.19518683591917E-2</v>
      </c>
      <c r="D13" s="17">
        <v>1.17867575393011E-2</v>
      </c>
      <c r="E13" s="17">
        <v>1.2219075807905299E-2</v>
      </c>
      <c r="F13" s="17"/>
      <c r="G13" s="17">
        <v>2.51162476459247E-2</v>
      </c>
      <c r="H13" s="17">
        <v>4.2159691149040402E-3</v>
      </c>
      <c r="I13" s="17">
        <v>1.9336447921099401E-2</v>
      </c>
      <c r="J13" s="17">
        <v>8.3678162277935498E-3</v>
      </c>
      <c r="K13" s="17">
        <v>1.46913072622239E-2</v>
      </c>
      <c r="L13" s="17">
        <v>4.5685548295395402E-3</v>
      </c>
      <c r="M13" s="17"/>
      <c r="N13" s="17">
        <v>9.7558978831553105E-3</v>
      </c>
      <c r="O13" s="17">
        <v>0</v>
      </c>
      <c r="P13" s="17">
        <v>0</v>
      </c>
      <c r="Q13" s="17">
        <v>2.8170767306592199E-2</v>
      </c>
      <c r="R13" s="17">
        <v>6.5033691149398399E-3</v>
      </c>
      <c r="S13" s="17">
        <v>6.9442987272734704E-3</v>
      </c>
      <c r="T13" s="17">
        <v>2.5897289843717301E-2</v>
      </c>
      <c r="U13" s="17">
        <v>2.2465512075467299E-2</v>
      </c>
      <c r="V13" s="17">
        <v>4.7192660277444497E-3</v>
      </c>
      <c r="W13" s="17">
        <v>1.5403346817690899E-2</v>
      </c>
      <c r="X13" s="17">
        <v>1.8063182843125601E-2</v>
      </c>
      <c r="Y13" s="17">
        <v>4.0008354141371702E-2</v>
      </c>
      <c r="Z13" s="17"/>
      <c r="AA13" s="17">
        <v>7.2304733034337602E-3</v>
      </c>
      <c r="AB13" s="17">
        <v>1.49522886581386E-2</v>
      </c>
      <c r="AC13" s="17">
        <v>1.3313192809582999E-2</v>
      </c>
      <c r="AD13" s="17">
        <v>1.0916807741630299E-2</v>
      </c>
      <c r="AE13" s="17"/>
      <c r="AF13" s="17">
        <v>8.8493781408524805E-3</v>
      </c>
      <c r="AG13" s="17">
        <v>1.18962644575995E-2</v>
      </c>
      <c r="AH13" s="17">
        <v>0</v>
      </c>
      <c r="AI13" s="17">
        <v>1.7936689607485901E-2</v>
      </c>
      <c r="AJ13" s="17">
        <v>2.4779471049180501E-2</v>
      </c>
      <c r="AK13" s="17">
        <v>0</v>
      </c>
      <c r="AL13" s="17"/>
      <c r="AM13" s="17">
        <v>7.3465139787850303E-3</v>
      </c>
      <c r="AN13" s="17">
        <v>7.0749228381854004E-3</v>
      </c>
      <c r="AO13" s="17">
        <v>2.0377413673938902E-2</v>
      </c>
      <c r="AP13" s="17">
        <v>0</v>
      </c>
      <c r="AQ13" s="17">
        <v>3.4130117662178702E-2</v>
      </c>
      <c r="AR13" s="17"/>
      <c r="AS13" s="17">
        <v>3.3163050703260001E-3</v>
      </c>
      <c r="AT13" s="17">
        <v>8.9634708899825593E-3</v>
      </c>
      <c r="AU13" s="17">
        <v>6.5237416436140297E-3</v>
      </c>
      <c r="AV13" s="17"/>
      <c r="AW13" s="17">
        <v>1.8557652814988199E-2</v>
      </c>
      <c r="AX13" s="17">
        <v>1.4739589060813E-2</v>
      </c>
      <c r="AY13" s="17">
        <v>4.88789614115574E-3</v>
      </c>
      <c r="AZ13" s="17">
        <v>4.6955993383854203E-3</v>
      </c>
      <c r="BA13" s="17">
        <v>1.5802944577089899E-2</v>
      </c>
      <c r="BB13" s="17"/>
      <c r="BC13" s="17">
        <v>8.3670417014484293E-3</v>
      </c>
      <c r="BD13" s="17">
        <v>1.29134727721004E-2</v>
      </c>
      <c r="BE13" s="17" t="s">
        <v>101</v>
      </c>
      <c r="BF13" s="17">
        <v>1.65735432907285E-2</v>
      </c>
      <c r="BG13" s="17">
        <v>2.1972024731551298E-2</v>
      </c>
      <c r="BH13" s="17">
        <v>1.1035845646287399E-2</v>
      </c>
      <c r="BI13" s="17">
        <v>0</v>
      </c>
      <c r="BJ13" s="17"/>
      <c r="BK13" s="17">
        <v>2.3670435487978699E-2</v>
      </c>
      <c r="BL13" s="17">
        <v>9.2172664782348805E-3</v>
      </c>
      <c r="BM13" s="17">
        <v>1.12492248859345E-2</v>
      </c>
      <c r="BN13" s="17">
        <v>1.47063687146495E-2</v>
      </c>
      <c r="BO13" s="17">
        <v>1.0477171100298201E-2</v>
      </c>
      <c r="BP13" s="17">
        <v>1.72900388534654E-2</v>
      </c>
      <c r="BQ13" s="17">
        <v>1.0905878304119499E-2</v>
      </c>
      <c r="BR13" s="17">
        <v>0</v>
      </c>
      <c r="BS13" s="17"/>
      <c r="BT13" s="17">
        <v>9.3157239975968694E-3</v>
      </c>
      <c r="BU13" s="17">
        <v>9.8020172835918806E-3</v>
      </c>
      <c r="BV13" s="17">
        <v>1.5406054287016699E-2</v>
      </c>
      <c r="BW13" s="17"/>
      <c r="BX13" s="17">
        <v>1.7586216017907101E-2</v>
      </c>
      <c r="BY13" s="17">
        <v>1.3301920805253799E-2</v>
      </c>
      <c r="BZ13" s="17"/>
      <c r="CA13" s="17">
        <v>9.6760547757523893E-3</v>
      </c>
      <c r="CB13" s="17">
        <v>1.31975516489051E-2</v>
      </c>
      <c r="CC13" s="17">
        <v>1.39857629398123E-2</v>
      </c>
      <c r="CD13" s="17">
        <v>9.5250254722830593E-3</v>
      </c>
      <c r="CE13" s="17">
        <v>1.7479398273322701E-2</v>
      </c>
    </row>
    <row r="14" spans="2:83" x14ac:dyDescent="0.35">
      <c r="B14" s="18" t="s">
        <v>113</v>
      </c>
      <c r="C14" s="17">
        <v>4.0464156216981698E-2</v>
      </c>
      <c r="D14" s="17">
        <v>3.5152893016736401E-2</v>
      </c>
      <c r="E14" s="17">
        <v>4.6005322757946901E-2</v>
      </c>
      <c r="F14" s="17"/>
      <c r="G14" s="17">
        <v>3.6759346871058897E-2</v>
      </c>
      <c r="H14" s="17">
        <v>4.33819039373727E-2</v>
      </c>
      <c r="I14" s="17">
        <v>3.0574220002201499E-2</v>
      </c>
      <c r="J14" s="17">
        <v>5.8737678804018402E-2</v>
      </c>
      <c r="K14" s="17">
        <v>5.0799428611286501E-2</v>
      </c>
      <c r="L14" s="17">
        <v>2.6889887856200199E-2</v>
      </c>
      <c r="M14" s="17"/>
      <c r="N14" s="17">
        <v>3.1034515654188102E-2</v>
      </c>
      <c r="O14" s="17">
        <v>4.7864723833928098E-2</v>
      </c>
      <c r="P14" s="17">
        <v>3.8675166799341597E-2</v>
      </c>
      <c r="Q14" s="17">
        <v>2.4416546789790598E-2</v>
      </c>
      <c r="R14" s="17">
        <v>6.10496122599304E-2</v>
      </c>
      <c r="S14" s="17">
        <v>4.5510260738225998E-2</v>
      </c>
      <c r="T14" s="17">
        <v>5.2374517844955198E-2</v>
      </c>
      <c r="U14" s="17">
        <v>9.50249614070766E-3</v>
      </c>
      <c r="V14" s="17">
        <v>3.7718884615192502E-2</v>
      </c>
      <c r="W14" s="17">
        <v>3.8338756411254199E-2</v>
      </c>
      <c r="X14" s="17">
        <v>6.1911232974721599E-2</v>
      </c>
      <c r="Y14" s="17">
        <v>3.18271034383295E-2</v>
      </c>
      <c r="Z14" s="17"/>
      <c r="AA14" s="17">
        <v>2.1727109968938899E-2</v>
      </c>
      <c r="AB14" s="17">
        <v>3.8068631186785599E-2</v>
      </c>
      <c r="AC14" s="17">
        <v>4.2355347745012102E-2</v>
      </c>
      <c r="AD14" s="17">
        <v>5.9873379247073699E-2</v>
      </c>
      <c r="AE14" s="17"/>
      <c r="AF14" s="17">
        <v>3.2641782458783603E-2</v>
      </c>
      <c r="AG14" s="17">
        <v>4.0691120485350799E-2</v>
      </c>
      <c r="AH14" s="17">
        <v>4.0035648922972497E-2</v>
      </c>
      <c r="AI14" s="17">
        <v>5.6710340321911502E-2</v>
      </c>
      <c r="AJ14" s="17">
        <v>4.3410064884308201E-2</v>
      </c>
      <c r="AK14" s="17">
        <v>0</v>
      </c>
      <c r="AL14" s="17"/>
      <c r="AM14" s="17">
        <v>3.36443781488137E-2</v>
      </c>
      <c r="AN14" s="17">
        <v>3.5477232844475799E-2</v>
      </c>
      <c r="AO14" s="17">
        <v>3.62291545597027E-2</v>
      </c>
      <c r="AP14" s="17">
        <v>0</v>
      </c>
      <c r="AQ14" s="17">
        <v>8.35874136828402E-2</v>
      </c>
      <c r="AR14" s="17"/>
      <c r="AS14" s="17">
        <v>3.0372842093054998E-2</v>
      </c>
      <c r="AT14" s="17">
        <v>2.6197375601694599E-2</v>
      </c>
      <c r="AU14" s="17">
        <v>4.9114277486444799E-2</v>
      </c>
      <c r="AV14" s="17"/>
      <c r="AW14" s="17">
        <v>6.0165054356054098E-2</v>
      </c>
      <c r="AX14" s="17">
        <v>4.3205059383455202E-2</v>
      </c>
      <c r="AY14" s="17">
        <v>2.4555803224367501E-2</v>
      </c>
      <c r="AZ14" s="17">
        <v>2.02911468751934E-2</v>
      </c>
      <c r="BA14" s="17">
        <v>4.9984004535132499E-2</v>
      </c>
      <c r="BB14" s="17"/>
      <c r="BC14" s="17">
        <v>3.2080767007764202E-2</v>
      </c>
      <c r="BD14" s="17">
        <v>2.7644627437921801E-2</v>
      </c>
      <c r="BE14" s="17" t="s">
        <v>101</v>
      </c>
      <c r="BF14" s="17">
        <v>6.6543854403999403E-2</v>
      </c>
      <c r="BG14" s="17">
        <v>8.3179940778647696E-2</v>
      </c>
      <c r="BH14" s="17">
        <v>4.3948794149011698E-2</v>
      </c>
      <c r="BI14" s="17">
        <v>4.3481825676833098E-2</v>
      </c>
      <c r="BJ14" s="17"/>
      <c r="BK14" s="17">
        <v>8.8580425721776504E-2</v>
      </c>
      <c r="BL14" s="17">
        <v>5.5671451988935999E-2</v>
      </c>
      <c r="BM14" s="17">
        <v>5.3233981620054598E-2</v>
      </c>
      <c r="BN14" s="17">
        <v>3.5358486467517401E-2</v>
      </c>
      <c r="BO14" s="17">
        <v>1.33394810237979E-2</v>
      </c>
      <c r="BP14" s="17">
        <v>1.18086687017391E-2</v>
      </c>
      <c r="BQ14" s="17">
        <v>3.07080722405902E-2</v>
      </c>
      <c r="BR14" s="17">
        <v>1.27689546361209E-2</v>
      </c>
      <c r="BS14" s="17"/>
      <c r="BT14" s="17">
        <v>2.5207261506201499E-2</v>
      </c>
      <c r="BU14" s="17">
        <v>4.4169882955729899E-2</v>
      </c>
      <c r="BV14" s="17">
        <v>4.9800110010119997E-2</v>
      </c>
      <c r="BW14" s="17"/>
      <c r="BX14" s="17">
        <v>1.9424877466165998E-2</v>
      </c>
      <c r="BY14" s="17">
        <v>4.3308829645517903E-2</v>
      </c>
      <c r="BZ14" s="17"/>
      <c r="CA14" s="17">
        <v>0</v>
      </c>
      <c r="CB14" s="17">
        <v>1.0924058842504801E-2</v>
      </c>
      <c r="CC14" s="17">
        <v>3.7471647139374099E-2</v>
      </c>
      <c r="CD14" s="17">
        <v>3.43517439408021E-2</v>
      </c>
      <c r="CE14" s="17">
        <v>5.9353645263370398E-2</v>
      </c>
    </row>
    <row r="15" spans="2:83" x14ac:dyDescent="0.35">
      <c r="B15" s="18" t="s">
        <v>178</v>
      </c>
      <c r="C15" s="20">
        <v>0.73840252114435301</v>
      </c>
      <c r="D15" s="20">
        <v>0.73159193714155801</v>
      </c>
      <c r="E15" s="20">
        <v>0.74666311917155503</v>
      </c>
      <c r="F15" s="20"/>
      <c r="G15" s="20">
        <v>0.61947918757134701</v>
      </c>
      <c r="H15" s="20">
        <v>0.74191533060438097</v>
      </c>
      <c r="I15" s="20">
        <v>0.68009898940081104</v>
      </c>
      <c r="J15" s="20">
        <v>0.74408733566065199</v>
      </c>
      <c r="K15" s="20">
        <v>0.74471125983560704</v>
      </c>
      <c r="L15" s="20">
        <v>0.85331240340845005</v>
      </c>
      <c r="M15" s="20"/>
      <c r="N15" s="20">
        <v>0.75831796715786004</v>
      </c>
      <c r="O15" s="20">
        <v>0.72715683637305595</v>
      </c>
      <c r="P15" s="20">
        <v>0.79067078534909396</v>
      </c>
      <c r="Q15" s="20">
        <v>0.76290855883299702</v>
      </c>
      <c r="R15" s="20">
        <v>0.68166124670505801</v>
      </c>
      <c r="S15" s="20">
        <v>0.68917542352066097</v>
      </c>
      <c r="T15" s="20">
        <v>0.70520847061971303</v>
      </c>
      <c r="U15" s="20">
        <v>0.72437528679040597</v>
      </c>
      <c r="V15" s="20">
        <v>0.75086848750323798</v>
      </c>
      <c r="W15" s="20">
        <v>0.77454304865053103</v>
      </c>
      <c r="X15" s="20">
        <v>0.73809468079609797</v>
      </c>
      <c r="Y15" s="20">
        <v>0.71493420818963305</v>
      </c>
      <c r="Z15" s="20"/>
      <c r="AA15" s="20">
        <v>0.789928595161277</v>
      </c>
      <c r="AB15" s="20">
        <v>0.73859376007381705</v>
      </c>
      <c r="AC15" s="20">
        <v>0.72967075852400698</v>
      </c>
      <c r="AD15" s="20">
        <v>0.69396138596942003</v>
      </c>
      <c r="AE15" s="20"/>
      <c r="AF15" s="20">
        <v>0.71294467434485498</v>
      </c>
      <c r="AG15" s="20">
        <v>0.77052547858752696</v>
      </c>
      <c r="AH15" s="20">
        <v>0.70944621217744797</v>
      </c>
      <c r="AI15" s="20">
        <v>0.70473716021602495</v>
      </c>
      <c r="AJ15" s="20">
        <v>0.76801373087478597</v>
      </c>
      <c r="AK15" s="20">
        <v>0.80533008236066095</v>
      </c>
      <c r="AL15" s="20"/>
      <c r="AM15" s="20">
        <v>0.77439384384085197</v>
      </c>
      <c r="AN15" s="20">
        <v>0.74139079053476198</v>
      </c>
      <c r="AO15" s="20">
        <v>0.76081407514211696</v>
      </c>
      <c r="AP15" s="20">
        <v>0.89983188635937195</v>
      </c>
      <c r="AQ15" s="20">
        <v>0.63423283490876203</v>
      </c>
      <c r="AR15" s="20"/>
      <c r="AS15" s="20">
        <v>0.76889273755349097</v>
      </c>
      <c r="AT15" s="20">
        <v>0.76931747660634198</v>
      </c>
      <c r="AU15" s="20">
        <v>0.73140292258120498</v>
      </c>
      <c r="AV15" s="20"/>
      <c r="AW15" s="20">
        <v>0.67650233814403704</v>
      </c>
      <c r="AX15" s="20">
        <v>0.72558996373592</v>
      </c>
      <c r="AY15" s="20">
        <v>0.79071722198526495</v>
      </c>
      <c r="AZ15" s="20">
        <v>0.77203149897310397</v>
      </c>
      <c r="BA15" s="20">
        <v>0.77042062076180295</v>
      </c>
      <c r="BB15" s="20"/>
      <c r="BC15" s="20">
        <v>0.81610076962382005</v>
      </c>
      <c r="BD15" s="20">
        <v>0.73295036557502002</v>
      </c>
      <c r="BE15" s="20" t="s">
        <v>101</v>
      </c>
      <c r="BF15" s="20">
        <v>0.64671679109031299</v>
      </c>
      <c r="BG15" s="20">
        <v>0.60656092818005602</v>
      </c>
      <c r="BH15" s="20">
        <v>0.66801649072723501</v>
      </c>
      <c r="BI15" s="20">
        <v>0.67980201970796905</v>
      </c>
      <c r="BJ15" s="20"/>
      <c r="BK15" s="20">
        <v>0.71921937975337402</v>
      </c>
      <c r="BL15" s="20">
        <v>0.72171519359022795</v>
      </c>
      <c r="BM15" s="20">
        <v>0.71025901398798297</v>
      </c>
      <c r="BN15" s="20">
        <v>0.72438252818832405</v>
      </c>
      <c r="BO15" s="20">
        <v>0.76530122020345503</v>
      </c>
      <c r="BP15" s="20">
        <v>0.80615720766473298</v>
      </c>
      <c r="BQ15" s="20">
        <v>0.786720526364591</v>
      </c>
      <c r="BR15" s="20">
        <v>0.76384892511732205</v>
      </c>
      <c r="BS15" s="20"/>
      <c r="BT15" s="20">
        <v>0.76771928729419903</v>
      </c>
      <c r="BU15" s="20">
        <v>0.79117908320916996</v>
      </c>
      <c r="BV15" s="20">
        <v>0.68166666450815205</v>
      </c>
      <c r="BW15" s="20"/>
      <c r="BX15" s="20">
        <v>0.72161137240187601</v>
      </c>
      <c r="BY15" s="20">
        <v>0.71918058675514296</v>
      </c>
      <c r="BZ15" s="20"/>
      <c r="CA15" s="20">
        <v>0.83522459666986903</v>
      </c>
      <c r="CB15" s="20">
        <v>0.76832334050432705</v>
      </c>
      <c r="CC15" s="20">
        <v>0.69915516674307499</v>
      </c>
      <c r="CD15" s="20">
        <v>0.72528182149208498</v>
      </c>
      <c r="CE15" s="20">
        <v>0.65866256445038396</v>
      </c>
    </row>
    <row r="16" spans="2:83" x14ac:dyDescent="0.35">
      <c r="B16" s="18" t="s">
        <v>179</v>
      </c>
      <c r="C16" s="20">
        <v>3.9514241796634299E-2</v>
      </c>
      <c r="D16" s="20">
        <v>4.8226530498738297E-2</v>
      </c>
      <c r="E16" s="20">
        <v>3.1365003773476598E-2</v>
      </c>
      <c r="F16" s="20"/>
      <c r="G16" s="20">
        <v>8.0776658362819498E-2</v>
      </c>
      <c r="H16" s="20">
        <v>3.7334055319804001E-2</v>
      </c>
      <c r="I16" s="20">
        <v>6.4199290282709195E-2</v>
      </c>
      <c r="J16" s="20">
        <v>2.3752090095517101E-2</v>
      </c>
      <c r="K16" s="20">
        <v>2.9206782931936799E-2</v>
      </c>
      <c r="L16" s="20">
        <v>1.33920863139589E-2</v>
      </c>
      <c r="M16" s="20"/>
      <c r="N16" s="20">
        <v>7.1491438088071804E-2</v>
      </c>
      <c r="O16" s="20">
        <v>1.53729571129798E-2</v>
      </c>
      <c r="P16" s="20">
        <v>3.4552874639678398E-2</v>
      </c>
      <c r="Q16" s="20">
        <v>5.5839445123958199E-2</v>
      </c>
      <c r="R16" s="20">
        <v>3.4956202002608398E-2</v>
      </c>
      <c r="S16" s="20">
        <v>3.7907056924136803E-2</v>
      </c>
      <c r="T16" s="20">
        <v>5.0458294372713097E-2</v>
      </c>
      <c r="U16" s="20">
        <v>4.3051633656434801E-2</v>
      </c>
      <c r="V16" s="20">
        <v>2.1709579821838298E-2</v>
      </c>
      <c r="W16" s="20">
        <v>3.6880651269795901E-2</v>
      </c>
      <c r="X16" s="20">
        <v>1.8063182843125601E-2</v>
      </c>
      <c r="Y16" s="20">
        <v>4.9817727564534502E-2</v>
      </c>
      <c r="Z16" s="20"/>
      <c r="AA16" s="20">
        <v>2.72844516860275E-2</v>
      </c>
      <c r="AB16" s="20">
        <v>5.0498360848370602E-2</v>
      </c>
      <c r="AC16" s="20">
        <v>4.3026561043674597E-2</v>
      </c>
      <c r="AD16" s="20">
        <v>3.6609797044417698E-2</v>
      </c>
      <c r="AE16" s="20"/>
      <c r="AF16" s="20">
        <v>6.2251211660368698E-2</v>
      </c>
      <c r="AG16" s="20">
        <v>2.85627691179542E-2</v>
      </c>
      <c r="AH16" s="20">
        <v>2.3192922802850201E-2</v>
      </c>
      <c r="AI16" s="20">
        <v>4.0880554061611597E-2</v>
      </c>
      <c r="AJ16" s="20">
        <v>4.6751900946994898E-2</v>
      </c>
      <c r="AK16" s="20">
        <v>1.45346073537051E-2</v>
      </c>
      <c r="AL16" s="20"/>
      <c r="AM16" s="20">
        <v>3.0023905797439399E-2</v>
      </c>
      <c r="AN16" s="20">
        <v>5.1132980209912401E-2</v>
      </c>
      <c r="AO16" s="20">
        <v>5.0403265615250901E-2</v>
      </c>
      <c r="AP16" s="20">
        <v>0</v>
      </c>
      <c r="AQ16" s="20">
        <v>4.8708153318977002E-2</v>
      </c>
      <c r="AR16" s="20"/>
      <c r="AS16" s="20">
        <v>2.8081511303493598E-2</v>
      </c>
      <c r="AT16" s="20">
        <v>3.8573676167007701E-2</v>
      </c>
      <c r="AU16" s="20">
        <v>3.7304176823153699E-2</v>
      </c>
      <c r="AV16" s="20"/>
      <c r="AW16" s="20">
        <v>4.57617271100422E-2</v>
      </c>
      <c r="AX16" s="20">
        <v>4.2044582903914399E-2</v>
      </c>
      <c r="AY16" s="20">
        <v>2.98118640603699E-2</v>
      </c>
      <c r="AZ16" s="20">
        <v>4.4814976110064797E-2</v>
      </c>
      <c r="BA16" s="20">
        <v>3.7632698555767001E-2</v>
      </c>
      <c r="BB16" s="20"/>
      <c r="BC16" s="20">
        <v>2.5521495227592301E-2</v>
      </c>
      <c r="BD16" s="20">
        <v>4.5579117402464099E-2</v>
      </c>
      <c r="BE16" s="20" t="s">
        <v>101</v>
      </c>
      <c r="BF16" s="20">
        <v>4.7165530335474902E-2</v>
      </c>
      <c r="BG16" s="20">
        <v>5.7683443282974298E-2</v>
      </c>
      <c r="BH16" s="20">
        <v>5.34012021949846E-2</v>
      </c>
      <c r="BI16" s="20">
        <v>1.5645206647013101E-2</v>
      </c>
      <c r="BJ16" s="20"/>
      <c r="BK16" s="20">
        <v>6.9182354501512597E-2</v>
      </c>
      <c r="BL16" s="20">
        <v>4.1152416964311503E-2</v>
      </c>
      <c r="BM16" s="20">
        <v>3.9103353178659601E-2</v>
      </c>
      <c r="BN16" s="20">
        <v>4.0440338750585197E-2</v>
      </c>
      <c r="BO16" s="20">
        <v>3.47480895713339E-2</v>
      </c>
      <c r="BP16" s="20">
        <v>3.9011173685316099E-2</v>
      </c>
      <c r="BQ16" s="20">
        <v>6.23395349878718E-2</v>
      </c>
      <c r="BR16" s="20">
        <v>2.1724487898859699E-2</v>
      </c>
      <c r="BS16" s="20"/>
      <c r="BT16" s="20">
        <v>3.8020825294848903E-2</v>
      </c>
      <c r="BU16" s="20">
        <v>1.75226303337063E-2</v>
      </c>
      <c r="BV16" s="20">
        <v>5.3765275783542399E-2</v>
      </c>
      <c r="BW16" s="20"/>
      <c r="BX16" s="20">
        <v>6.3766968216806094E-2</v>
      </c>
      <c r="BY16" s="20">
        <v>3.8376402385502703E-2</v>
      </c>
      <c r="BZ16" s="20"/>
      <c r="CA16" s="20">
        <v>9.6760547757523893E-3</v>
      </c>
      <c r="CB16" s="20">
        <v>4.14697036920922E-2</v>
      </c>
      <c r="CC16" s="20">
        <v>4.7759598137401903E-2</v>
      </c>
      <c r="CD16" s="20">
        <v>5.3889137318295102E-2</v>
      </c>
      <c r="CE16" s="20">
        <v>5.1951321863008298E-2</v>
      </c>
    </row>
    <row r="17" spans="2:83" x14ac:dyDescent="0.35">
      <c r="B17" s="18" t="s">
        <v>140</v>
      </c>
      <c r="C17" s="21">
        <v>0.69888827934771802</v>
      </c>
      <c r="D17" s="21">
        <v>0.68336540664281997</v>
      </c>
      <c r="E17" s="21">
        <v>0.71529811539807897</v>
      </c>
      <c r="F17" s="21"/>
      <c r="G17" s="21">
        <v>0.53870252920852801</v>
      </c>
      <c r="H17" s="21">
        <v>0.70458127528457704</v>
      </c>
      <c r="I17" s="21">
        <v>0.61589969911810105</v>
      </c>
      <c r="J17" s="21">
        <v>0.72033524556513495</v>
      </c>
      <c r="K17" s="21">
        <v>0.71550447690367003</v>
      </c>
      <c r="L17" s="21">
        <v>0.839920317094491</v>
      </c>
      <c r="M17" s="21"/>
      <c r="N17" s="21">
        <v>0.68682652906978903</v>
      </c>
      <c r="O17" s="21">
        <v>0.71178387926007602</v>
      </c>
      <c r="P17" s="21">
        <v>0.75611791070941603</v>
      </c>
      <c r="Q17" s="21">
        <v>0.70706911370903902</v>
      </c>
      <c r="R17" s="21">
        <v>0.64670504470245005</v>
      </c>
      <c r="S17" s="21">
        <v>0.65126836659652398</v>
      </c>
      <c r="T17" s="21">
        <v>0.65475017624700005</v>
      </c>
      <c r="U17" s="21">
        <v>0.68132365313397103</v>
      </c>
      <c r="V17" s="21">
        <v>0.72915890768140001</v>
      </c>
      <c r="W17" s="21">
        <v>0.73766239738073502</v>
      </c>
      <c r="X17" s="21">
        <v>0.72003149795297205</v>
      </c>
      <c r="Y17" s="21">
        <v>0.66511648062509898</v>
      </c>
      <c r="Z17" s="21"/>
      <c r="AA17" s="21">
        <v>0.762644143475249</v>
      </c>
      <c r="AB17" s="21">
        <v>0.68809539922544605</v>
      </c>
      <c r="AC17" s="21">
        <v>0.68664419748033301</v>
      </c>
      <c r="AD17" s="21">
        <v>0.65735158892500201</v>
      </c>
      <c r="AE17" s="21"/>
      <c r="AF17" s="21">
        <v>0.65069346268448602</v>
      </c>
      <c r="AG17" s="21">
        <v>0.74196270946957199</v>
      </c>
      <c r="AH17" s="21">
        <v>0.68625328937459795</v>
      </c>
      <c r="AI17" s="21">
        <v>0.663856606154413</v>
      </c>
      <c r="AJ17" s="21">
        <v>0.72126182992779098</v>
      </c>
      <c r="AK17" s="21">
        <v>0.79079547500695602</v>
      </c>
      <c r="AL17" s="21"/>
      <c r="AM17" s="21">
        <v>0.744369938043413</v>
      </c>
      <c r="AN17" s="21">
        <v>0.69025781032484901</v>
      </c>
      <c r="AO17" s="21">
        <v>0.71041080952686597</v>
      </c>
      <c r="AP17" s="21">
        <v>0.89983188635937195</v>
      </c>
      <c r="AQ17" s="21">
        <v>0.58552468158978499</v>
      </c>
      <c r="AR17" s="21"/>
      <c r="AS17" s="21">
        <v>0.74081122624999796</v>
      </c>
      <c r="AT17" s="21">
        <v>0.73074380043933396</v>
      </c>
      <c r="AU17" s="21">
        <v>0.69409874575805097</v>
      </c>
      <c r="AV17" s="21"/>
      <c r="AW17" s="21">
        <v>0.63074061103399504</v>
      </c>
      <c r="AX17" s="21">
        <v>0.683545380832006</v>
      </c>
      <c r="AY17" s="21">
        <v>0.760905357924895</v>
      </c>
      <c r="AZ17" s="21">
        <v>0.72721652286303895</v>
      </c>
      <c r="BA17" s="21">
        <v>0.73278792220603595</v>
      </c>
      <c r="BB17" s="21"/>
      <c r="BC17" s="21">
        <v>0.79057927439622799</v>
      </c>
      <c r="BD17" s="21">
        <v>0.68737124817255602</v>
      </c>
      <c r="BE17" s="21" t="s">
        <v>101</v>
      </c>
      <c r="BF17" s="21">
        <v>0.599551260754838</v>
      </c>
      <c r="BG17" s="21">
        <v>0.54887748489708199</v>
      </c>
      <c r="BH17" s="21">
        <v>0.61461528853225</v>
      </c>
      <c r="BI17" s="21">
        <v>0.66415681306095598</v>
      </c>
      <c r="BJ17" s="21"/>
      <c r="BK17" s="21">
        <v>0.65003702525186202</v>
      </c>
      <c r="BL17" s="21">
        <v>0.68056277662591702</v>
      </c>
      <c r="BM17" s="21">
        <v>0.67115566080932398</v>
      </c>
      <c r="BN17" s="21">
        <v>0.68394218943773899</v>
      </c>
      <c r="BO17" s="21">
        <v>0.73055313063212102</v>
      </c>
      <c r="BP17" s="21">
        <v>0.76714603397941705</v>
      </c>
      <c r="BQ17" s="21">
        <v>0.72438099137671896</v>
      </c>
      <c r="BR17" s="21">
        <v>0.742124437218462</v>
      </c>
      <c r="BS17" s="21"/>
      <c r="BT17" s="21">
        <v>0.72969846199935096</v>
      </c>
      <c r="BU17" s="21">
        <v>0.77365645287546403</v>
      </c>
      <c r="BV17" s="21">
        <v>0.62790138872460999</v>
      </c>
      <c r="BW17" s="21"/>
      <c r="BX17" s="21">
        <v>0.65784440418506995</v>
      </c>
      <c r="BY17" s="21">
        <v>0.68080418436963996</v>
      </c>
      <c r="BZ17" s="21"/>
      <c r="CA17" s="21">
        <v>0.82554854189411597</v>
      </c>
      <c r="CB17" s="21">
        <v>0.72685363681223403</v>
      </c>
      <c r="CC17" s="21">
        <v>0.65139556860567305</v>
      </c>
      <c r="CD17" s="21">
        <v>0.67139268417379006</v>
      </c>
      <c r="CE17" s="21">
        <v>0.60671124258737497</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0.28077475136732899</v>
      </c>
      <c r="D9" s="17">
        <v>0.28923717885380801</v>
      </c>
      <c r="E9" s="17">
        <v>0.27413733233797299</v>
      </c>
      <c r="F9" s="17"/>
      <c r="G9" s="17">
        <v>0.287219068439656</v>
      </c>
      <c r="H9" s="17">
        <v>0.37405280876572</v>
      </c>
      <c r="I9" s="17">
        <v>0.26780307661360803</v>
      </c>
      <c r="J9" s="17">
        <v>0.22978908337766901</v>
      </c>
      <c r="K9" s="17">
        <v>0.23309208639770601</v>
      </c>
      <c r="L9" s="17">
        <v>0.28391616856285201</v>
      </c>
      <c r="M9" s="17"/>
      <c r="N9" s="17">
        <v>0.32199393877562299</v>
      </c>
      <c r="O9" s="17">
        <v>0.24166682803672401</v>
      </c>
      <c r="P9" s="17">
        <v>0.330742865062429</v>
      </c>
      <c r="Q9" s="17">
        <v>0.247317464667449</v>
      </c>
      <c r="R9" s="17">
        <v>0.27190559260179997</v>
      </c>
      <c r="S9" s="17">
        <v>0.27628981754181098</v>
      </c>
      <c r="T9" s="17">
        <v>0.27427170170493897</v>
      </c>
      <c r="U9" s="17">
        <v>0.26610314793998802</v>
      </c>
      <c r="V9" s="17">
        <v>0.27610410004462799</v>
      </c>
      <c r="W9" s="17">
        <v>0.27797190452446102</v>
      </c>
      <c r="X9" s="17">
        <v>0.353648723045904</v>
      </c>
      <c r="Y9" s="17">
        <v>0.199067791605641</v>
      </c>
      <c r="Z9" s="17"/>
      <c r="AA9" s="17">
        <v>0.301501677738997</v>
      </c>
      <c r="AB9" s="17">
        <v>0.26058729614697201</v>
      </c>
      <c r="AC9" s="17">
        <v>0.292073366408236</v>
      </c>
      <c r="AD9" s="17">
        <v>0.26949472847238498</v>
      </c>
      <c r="AE9" s="17"/>
      <c r="AF9" s="17">
        <v>0.32379404367209302</v>
      </c>
      <c r="AG9" s="17">
        <v>0.27489225169165699</v>
      </c>
      <c r="AH9" s="17">
        <v>0.28833602440484701</v>
      </c>
      <c r="AI9" s="17">
        <v>0.24638997634545501</v>
      </c>
      <c r="AJ9" s="17">
        <v>0.25149325194028199</v>
      </c>
      <c r="AK9" s="17">
        <v>0.302576815161955</v>
      </c>
      <c r="AL9" s="17"/>
      <c r="AM9" s="17">
        <v>0.25603963881226</v>
      </c>
      <c r="AN9" s="17">
        <v>0.34108299673598103</v>
      </c>
      <c r="AO9" s="17">
        <v>0.27606186000088301</v>
      </c>
      <c r="AP9" s="17">
        <v>0.37797891734701</v>
      </c>
      <c r="AQ9" s="17">
        <v>0.19057873369241901</v>
      </c>
      <c r="AR9" s="17"/>
      <c r="AS9" s="17">
        <v>0.25090051221533399</v>
      </c>
      <c r="AT9" s="17">
        <v>0.35034326198336202</v>
      </c>
      <c r="AU9" s="17">
        <v>0.28137095569092702</v>
      </c>
      <c r="AV9" s="17"/>
      <c r="AW9" s="17">
        <v>0.26981606309191603</v>
      </c>
      <c r="AX9" s="17">
        <v>0.25791293650631297</v>
      </c>
      <c r="AY9" s="17">
        <v>0.28515379689807702</v>
      </c>
      <c r="AZ9" s="17">
        <v>0.29867183015541998</v>
      </c>
      <c r="BA9" s="17">
        <v>0.52444743206456301</v>
      </c>
      <c r="BB9" s="17"/>
      <c r="BC9" s="17">
        <v>0.28666891798475302</v>
      </c>
      <c r="BD9" s="17">
        <v>0.25550866112376702</v>
      </c>
      <c r="BE9" s="17" t="s">
        <v>101</v>
      </c>
      <c r="BF9" s="17">
        <v>0.34393892560116002</v>
      </c>
      <c r="BG9" s="17">
        <v>0.236855495537109</v>
      </c>
      <c r="BH9" s="17">
        <v>0.29854533777099201</v>
      </c>
      <c r="BI9" s="17">
        <v>0.27982456058306099</v>
      </c>
      <c r="BJ9" s="17"/>
      <c r="BK9" s="17">
        <v>0.32546169933230201</v>
      </c>
      <c r="BL9" s="17">
        <v>0.298442887483854</v>
      </c>
      <c r="BM9" s="17">
        <v>0.260839588754261</v>
      </c>
      <c r="BN9" s="17">
        <v>0.26433899204921801</v>
      </c>
      <c r="BO9" s="17">
        <v>0.28943097070499302</v>
      </c>
      <c r="BP9" s="17">
        <v>0.30096893826126397</v>
      </c>
      <c r="BQ9" s="17">
        <v>0.30133536500254299</v>
      </c>
      <c r="BR9" s="17">
        <v>0.31830031965929001</v>
      </c>
      <c r="BS9" s="17"/>
      <c r="BT9" s="17">
        <v>0.29664620626652999</v>
      </c>
      <c r="BU9" s="17">
        <v>0.27412103744192301</v>
      </c>
      <c r="BV9" s="17">
        <v>0.27273401968491001</v>
      </c>
      <c r="BW9" s="17"/>
      <c r="BX9" s="17">
        <v>0.30780685399594698</v>
      </c>
      <c r="BY9" s="17">
        <v>0.257992703319045</v>
      </c>
      <c r="BZ9" s="17"/>
      <c r="CA9" s="17">
        <v>0.471506828492741</v>
      </c>
      <c r="CB9" s="17">
        <v>0.28673972036314599</v>
      </c>
      <c r="CC9" s="17">
        <v>0.225986270156709</v>
      </c>
      <c r="CD9" s="17">
        <v>0.27208327256017101</v>
      </c>
      <c r="CE9" s="17">
        <v>0.25238698018243899</v>
      </c>
    </row>
    <row r="10" spans="2:83" x14ac:dyDescent="0.35">
      <c r="B10" s="18" t="s">
        <v>174</v>
      </c>
      <c r="C10" s="17">
        <v>0.49289015008343301</v>
      </c>
      <c r="D10" s="17">
        <v>0.466112974171214</v>
      </c>
      <c r="E10" s="17">
        <v>0.51622175786449598</v>
      </c>
      <c r="F10" s="17"/>
      <c r="G10" s="17">
        <v>0.44638840940283198</v>
      </c>
      <c r="H10" s="17">
        <v>0.42461969962951401</v>
      </c>
      <c r="I10" s="17">
        <v>0.52783808065606896</v>
      </c>
      <c r="J10" s="17">
        <v>0.51541215696198595</v>
      </c>
      <c r="K10" s="17">
        <v>0.50868742685906398</v>
      </c>
      <c r="L10" s="17">
        <v>0.52253565055241502</v>
      </c>
      <c r="M10" s="17"/>
      <c r="N10" s="17">
        <v>0.44053832911257801</v>
      </c>
      <c r="O10" s="17">
        <v>0.53686986549435201</v>
      </c>
      <c r="P10" s="17">
        <v>0.488073420193672</v>
      </c>
      <c r="Q10" s="17">
        <v>0.51521960491249397</v>
      </c>
      <c r="R10" s="17">
        <v>0.46214620284367902</v>
      </c>
      <c r="S10" s="17">
        <v>0.49093874067456</v>
      </c>
      <c r="T10" s="17">
        <v>0.50794573011517596</v>
      </c>
      <c r="U10" s="17">
        <v>0.48417290604260099</v>
      </c>
      <c r="V10" s="17">
        <v>0.50580118277716102</v>
      </c>
      <c r="W10" s="17">
        <v>0.50370989806815802</v>
      </c>
      <c r="X10" s="17">
        <v>0.42028198331074601</v>
      </c>
      <c r="Y10" s="17">
        <v>0.58382129792120896</v>
      </c>
      <c r="Z10" s="17"/>
      <c r="AA10" s="17">
        <v>0.50234546707848204</v>
      </c>
      <c r="AB10" s="17">
        <v>0.51805142504885104</v>
      </c>
      <c r="AC10" s="17">
        <v>0.49727463628561103</v>
      </c>
      <c r="AD10" s="17">
        <v>0.45658467270435998</v>
      </c>
      <c r="AE10" s="17"/>
      <c r="AF10" s="17">
        <v>0.45019878314119399</v>
      </c>
      <c r="AG10" s="17">
        <v>0.510042321510084</v>
      </c>
      <c r="AH10" s="17">
        <v>0.49270687447364397</v>
      </c>
      <c r="AI10" s="17">
        <v>0.49913416943280797</v>
      </c>
      <c r="AJ10" s="17">
        <v>0.52500248710938402</v>
      </c>
      <c r="AK10" s="17">
        <v>0.48463415946721</v>
      </c>
      <c r="AL10" s="17"/>
      <c r="AM10" s="17">
        <v>0.52943142798794196</v>
      </c>
      <c r="AN10" s="17">
        <v>0.434998600449579</v>
      </c>
      <c r="AO10" s="17">
        <v>0.52388086284124902</v>
      </c>
      <c r="AP10" s="17">
        <v>0.46558854838812902</v>
      </c>
      <c r="AQ10" s="17">
        <v>0.486320967324677</v>
      </c>
      <c r="AR10" s="17"/>
      <c r="AS10" s="17">
        <v>0.53279201131487897</v>
      </c>
      <c r="AT10" s="17">
        <v>0.433720500003968</v>
      </c>
      <c r="AU10" s="17">
        <v>0.52622657468054401</v>
      </c>
      <c r="AV10" s="17"/>
      <c r="AW10" s="17">
        <v>0.46523418168530101</v>
      </c>
      <c r="AX10" s="17">
        <v>0.50239151838374296</v>
      </c>
      <c r="AY10" s="17">
        <v>0.50759497382740504</v>
      </c>
      <c r="AZ10" s="17">
        <v>0.52679125305999597</v>
      </c>
      <c r="BA10" s="17">
        <v>0.302808570268913</v>
      </c>
      <c r="BB10" s="17"/>
      <c r="BC10" s="17">
        <v>0.50316117159034301</v>
      </c>
      <c r="BD10" s="17">
        <v>0.51531067481418102</v>
      </c>
      <c r="BE10" s="17" t="s">
        <v>101</v>
      </c>
      <c r="BF10" s="17">
        <v>0.41310614141790197</v>
      </c>
      <c r="BG10" s="17">
        <v>0.459365805440761</v>
      </c>
      <c r="BH10" s="17">
        <v>0.481942281597661</v>
      </c>
      <c r="BI10" s="17">
        <v>0.54247855548324297</v>
      </c>
      <c r="BJ10" s="17"/>
      <c r="BK10" s="17">
        <v>0.42643133326532001</v>
      </c>
      <c r="BL10" s="17">
        <v>0.42614325485468701</v>
      </c>
      <c r="BM10" s="17">
        <v>0.49351170987467302</v>
      </c>
      <c r="BN10" s="17">
        <v>0.50794094301649295</v>
      </c>
      <c r="BO10" s="17">
        <v>0.52383838082105705</v>
      </c>
      <c r="BP10" s="17">
        <v>0.54438493039729696</v>
      </c>
      <c r="BQ10" s="17">
        <v>0.55226424476911595</v>
      </c>
      <c r="BR10" s="17">
        <v>0.487449222577166</v>
      </c>
      <c r="BS10" s="17"/>
      <c r="BT10" s="17">
        <v>0.50546553111933301</v>
      </c>
      <c r="BU10" s="17">
        <v>0.51341829647614401</v>
      </c>
      <c r="BV10" s="17">
        <v>0.47171321303441199</v>
      </c>
      <c r="BW10" s="17"/>
      <c r="BX10" s="17">
        <v>0.45664981196883198</v>
      </c>
      <c r="BY10" s="17">
        <v>0.51623516230135502</v>
      </c>
      <c r="BZ10" s="17"/>
      <c r="CA10" s="17">
        <v>0.43418807468765003</v>
      </c>
      <c r="CB10" s="17">
        <v>0.49423517353000801</v>
      </c>
      <c r="CC10" s="17">
        <v>0.54099579984451296</v>
      </c>
      <c r="CD10" s="17">
        <v>0.49776986421410002</v>
      </c>
      <c r="CE10" s="17">
        <v>0.48840735921766698</v>
      </c>
    </row>
    <row r="11" spans="2:83" x14ac:dyDescent="0.35">
      <c r="B11" s="18" t="s">
        <v>175</v>
      </c>
      <c r="C11" s="17">
        <v>0.15660377893470201</v>
      </c>
      <c r="D11" s="17">
        <v>0.16145030073355901</v>
      </c>
      <c r="E11" s="17">
        <v>0.152430630787567</v>
      </c>
      <c r="F11" s="17"/>
      <c r="G11" s="17">
        <v>0.17360230291126699</v>
      </c>
      <c r="H11" s="17">
        <v>0.122790818018803</v>
      </c>
      <c r="I11" s="17">
        <v>0.128427091036285</v>
      </c>
      <c r="J11" s="17">
        <v>0.18189787195610299</v>
      </c>
      <c r="K11" s="17">
        <v>0.19441670504694999</v>
      </c>
      <c r="L11" s="17">
        <v>0.15001413133934</v>
      </c>
      <c r="M11" s="17"/>
      <c r="N11" s="17">
        <v>0.15920648078004601</v>
      </c>
      <c r="O11" s="17">
        <v>0.17229082705566701</v>
      </c>
      <c r="P11" s="17">
        <v>0.102887900950974</v>
      </c>
      <c r="Q11" s="17">
        <v>0.17263178950991301</v>
      </c>
      <c r="R11" s="17">
        <v>0.18861365218311499</v>
      </c>
      <c r="S11" s="17">
        <v>0.15475956290498</v>
      </c>
      <c r="T11" s="17">
        <v>0.13876703606520699</v>
      </c>
      <c r="U11" s="17">
        <v>0.21828916544691601</v>
      </c>
      <c r="V11" s="17">
        <v>0.12775124225698201</v>
      </c>
      <c r="W11" s="17">
        <v>0.167689308931182</v>
      </c>
      <c r="X11" s="17">
        <v>0.13841762964545901</v>
      </c>
      <c r="Y11" s="17">
        <v>0.17105029209054201</v>
      </c>
      <c r="Z11" s="17"/>
      <c r="AA11" s="17">
        <v>0.14967084684023599</v>
      </c>
      <c r="AB11" s="17">
        <v>0.162372290651491</v>
      </c>
      <c r="AC11" s="17">
        <v>0.122878488382926</v>
      </c>
      <c r="AD11" s="17">
        <v>0.185156565830008</v>
      </c>
      <c r="AE11" s="17"/>
      <c r="AF11" s="17">
        <v>0.15576707470996501</v>
      </c>
      <c r="AG11" s="17">
        <v>0.158875902674776</v>
      </c>
      <c r="AH11" s="17">
        <v>0.13123875650200301</v>
      </c>
      <c r="AI11" s="17">
        <v>0.182763254008216</v>
      </c>
      <c r="AJ11" s="17">
        <v>0.131893797752801</v>
      </c>
      <c r="AK11" s="17">
        <v>0.186209069683129</v>
      </c>
      <c r="AL11" s="17"/>
      <c r="AM11" s="17">
        <v>0.15592604247682601</v>
      </c>
      <c r="AN11" s="17">
        <v>0.152985760814944</v>
      </c>
      <c r="AO11" s="17">
        <v>0.15987746517215401</v>
      </c>
      <c r="AP11" s="17">
        <v>0.15643253426486201</v>
      </c>
      <c r="AQ11" s="17">
        <v>0.19583082240250699</v>
      </c>
      <c r="AR11" s="17"/>
      <c r="AS11" s="17">
        <v>0.15163812908001301</v>
      </c>
      <c r="AT11" s="17">
        <v>0.16017239134525699</v>
      </c>
      <c r="AU11" s="17">
        <v>0.155485572752804</v>
      </c>
      <c r="AV11" s="17"/>
      <c r="AW11" s="17">
        <v>0.19127736834338799</v>
      </c>
      <c r="AX11" s="17">
        <v>0.158055280773646</v>
      </c>
      <c r="AY11" s="17">
        <v>0.144849412110506</v>
      </c>
      <c r="AZ11" s="17">
        <v>0.123665537811675</v>
      </c>
      <c r="BA11" s="17">
        <v>7.1347034218773198E-2</v>
      </c>
      <c r="BB11" s="17"/>
      <c r="BC11" s="17">
        <v>0.15273748034380899</v>
      </c>
      <c r="BD11" s="17">
        <v>0.156421352773532</v>
      </c>
      <c r="BE11" s="17" t="s">
        <v>101</v>
      </c>
      <c r="BF11" s="17">
        <v>0.18183767870063</v>
      </c>
      <c r="BG11" s="17">
        <v>0.171402882923402</v>
      </c>
      <c r="BH11" s="17">
        <v>0.152937257676556</v>
      </c>
      <c r="BI11" s="17">
        <v>0.11177134157101</v>
      </c>
      <c r="BJ11" s="17"/>
      <c r="BK11" s="17">
        <v>0.109341785615401</v>
      </c>
      <c r="BL11" s="17">
        <v>0.188830381774856</v>
      </c>
      <c r="BM11" s="17">
        <v>0.170895784728294</v>
      </c>
      <c r="BN11" s="17">
        <v>0.167919459470352</v>
      </c>
      <c r="BO11" s="17">
        <v>0.15337959866072301</v>
      </c>
      <c r="BP11" s="17">
        <v>9.0210931723108803E-2</v>
      </c>
      <c r="BQ11" s="17">
        <v>8.8552476853116804E-2</v>
      </c>
      <c r="BR11" s="17">
        <v>0.15539615998658299</v>
      </c>
      <c r="BS11" s="17"/>
      <c r="BT11" s="17">
        <v>0.139338688700504</v>
      </c>
      <c r="BU11" s="17">
        <v>0.157316371192012</v>
      </c>
      <c r="BV11" s="17">
        <v>0.17034613470346199</v>
      </c>
      <c r="BW11" s="17"/>
      <c r="BX11" s="17">
        <v>0.16541895753412</v>
      </c>
      <c r="BY11" s="17">
        <v>0.15501150334702299</v>
      </c>
      <c r="BZ11" s="17"/>
      <c r="CA11" s="17">
        <v>7.9022937434444704E-2</v>
      </c>
      <c r="CB11" s="17">
        <v>0.175691058025081</v>
      </c>
      <c r="CC11" s="17">
        <v>0.16193640738392101</v>
      </c>
      <c r="CD11" s="17">
        <v>0.14205591785992799</v>
      </c>
      <c r="CE11" s="17">
        <v>0.17781924007532399</v>
      </c>
    </row>
    <row r="12" spans="2:83" x14ac:dyDescent="0.35">
      <c r="B12" s="18" t="s">
        <v>176</v>
      </c>
      <c r="C12" s="17">
        <v>2.49051319912247E-2</v>
      </c>
      <c r="D12" s="17">
        <v>3.5038495045595398E-2</v>
      </c>
      <c r="E12" s="17">
        <v>1.5239722230280899E-2</v>
      </c>
      <c r="F12" s="17"/>
      <c r="G12" s="17">
        <v>6.3959959859421794E-2</v>
      </c>
      <c r="H12" s="17">
        <v>2.4212315594038102E-2</v>
      </c>
      <c r="I12" s="17">
        <v>4.1292492408707297E-2</v>
      </c>
      <c r="J12" s="17">
        <v>8.9122202743599707E-3</v>
      </c>
      <c r="K12" s="17">
        <v>7.08822405565189E-3</v>
      </c>
      <c r="L12" s="17">
        <v>1.09779540913056E-2</v>
      </c>
      <c r="M12" s="17"/>
      <c r="N12" s="17">
        <v>4.2533748946313898E-2</v>
      </c>
      <c r="O12" s="17">
        <v>1.6124686933598899E-2</v>
      </c>
      <c r="P12" s="17">
        <v>2.9573605037764301E-2</v>
      </c>
      <c r="Q12" s="17">
        <v>1.6348745100916998E-2</v>
      </c>
      <c r="R12" s="17">
        <v>2.8222960231739602E-2</v>
      </c>
      <c r="S12" s="17">
        <v>2.73530610157076E-2</v>
      </c>
      <c r="T12" s="17">
        <v>7.2899593654171301E-3</v>
      </c>
      <c r="U12" s="17">
        <v>1.0288130627378499E-2</v>
      </c>
      <c r="V12" s="17">
        <v>4.0458484890940997E-2</v>
      </c>
      <c r="W12" s="17">
        <v>2.60937163525129E-2</v>
      </c>
      <c r="X12" s="17">
        <v>1.5631844185459001E-2</v>
      </c>
      <c r="Y12" s="17">
        <v>0</v>
      </c>
      <c r="Z12" s="17"/>
      <c r="AA12" s="17">
        <v>2.4536574709722699E-2</v>
      </c>
      <c r="AB12" s="17">
        <v>2.3611264283081301E-2</v>
      </c>
      <c r="AC12" s="17">
        <v>3.6881431616863698E-2</v>
      </c>
      <c r="AD12" s="17">
        <v>1.6302050484566101E-2</v>
      </c>
      <c r="AE12" s="17"/>
      <c r="AF12" s="17">
        <v>2.5414040341895799E-2</v>
      </c>
      <c r="AG12" s="17">
        <v>2.1563660954390999E-2</v>
      </c>
      <c r="AH12" s="17">
        <v>3.7728307164970602E-2</v>
      </c>
      <c r="AI12" s="17">
        <v>2.56987871144271E-2</v>
      </c>
      <c r="AJ12" s="17">
        <v>2.0599926932410799E-2</v>
      </c>
      <c r="AK12" s="17">
        <v>1.45346073537051E-2</v>
      </c>
      <c r="AL12" s="17"/>
      <c r="AM12" s="17">
        <v>2.0809964291719499E-2</v>
      </c>
      <c r="AN12" s="17">
        <v>2.1099510976865101E-2</v>
      </c>
      <c r="AO12" s="17">
        <v>2.3712734196341501E-2</v>
      </c>
      <c r="AP12" s="17">
        <v>0</v>
      </c>
      <c r="AQ12" s="17">
        <v>2.51917247290331E-2</v>
      </c>
      <c r="AR12" s="17"/>
      <c r="AS12" s="17">
        <v>3.1749734330475302E-2</v>
      </c>
      <c r="AT12" s="17">
        <v>2.2898688756342898E-2</v>
      </c>
      <c r="AU12" s="17">
        <v>2.5195753334286801E-2</v>
      </c>
      <c r="AV12" s="17"/>
      <c r="AW12" s="17">
        <v>2.2760881534289699E-2</v>
      </c>
      <c r="AX12" s="17">
        <v>2.6907299431529801E-2</v>
      </c>
      <c r="AY12" s="17">
        <v>3.2637468072628198E-2</v>
      </c>
      <c r="AZ12" s="17">
        <v>1.6064441702398399E-2</v>
      </c>
      <c r="BA12" s="17">
        <v>2.9597609959094599E-2</v>
      </c>
      <c r="BB12" s="17"/>
      <c r="BC12" s="17">
        <v>1.51956405769104E-2</v>
      </c>
      <c r="BD12" s="17">
        <v>3.9807065574848199E-2</v>
      </c>
      <c r="BE12" s="17" t="s">
        <v>101</v>
      </c>
      <c r="BF12" s="17">
        <v>3.5645297007955101E-2</v>
      </c>
      <c r="BG12" s="17">
        <v>2.6880863570302501E-2</v>
      </c>
      <c r="BH12" s="17">
        <v>2.0830022222463399E-2</v>
      </c>
      <c r="BI12" s="17">
        <v>2.2443716685852499E-2</v>
      </c>
      <c r="BJ12" s="17"/>
      <c r="BK12" s="17">
        <v>2.1555759903113099E-2</v>
      </c>
      <c r="BL12" s="17">
        <v>2.8113143424135002E-2</v>
      </c>
      <c r="BM12" s="17">
        <v>2.0762440714395699E-2</v>
      </c>
      <c r="BN12" s="17">
        <v>2.72832666268975E-2</v>
      </c>
      <c r="BO12" s="17">
        <v>1.7762427117420099E-2</v>
      </c>
      <c r="BP12" s="17">
        <v>4.2664267482999098E-2</v>
      </c>
      <c r="BQ12" s="17">
        <v>3.79611454318051E-2</v>
      </c>
      <c r="BR12" s="17">
        <v>1.6528274693807202E-2</v>
      </c>
      <c r="BS12" s="17"/>
      <c r="BT12" s="17">
        <v>3.0169528457733099E-2</v>
      </c>
      <c r="BU12" s="17">
        <v>1.2041150534679501E-2</v>
      </c>
      <c r="BV12" s="17">
        <v>2.81040107074596E-2</v>
      </c>
      <c r="BW12" s="17"/>
      <c r="BX12" s="17">
        <v>3.1876896001599403E-2</v>
      </c>
      <c r="BY12" s="17">
        <v>2.8783019774796699E-2</v>
      </c>
      <c r="BZ12" s="17"/>
      <c r="CA12" s="17">
        <v>1.5282159385164499E-2</v>
      </c>
      <c r="CB12" s="17">
        <v>2.6615341390156502E-2</v>
      </c>
      <c r="CC12" s="17">
        <v>2.3127037450484202E-2</v>
      </c>
      <c r="CD12" s="17">
        <v>4.4499768745394998E-2</v>
      </c>
      <c r="CE12" s="17">
        <v>2.3356340290889E-2</v>
      </c>
    </row>
    <row r="13" spans="2:83" x14ac:dyDescent="0.35">
      <c r="B13" s="18" t="s">
        <v>177</v>
      </c>
      <c r="C13" s="17">
        <v>5.8785787999005197E-3</v>
      </c>
      <c r="D13" s="17">
        <v>8.9297862488534E-3</v>
      </c>
      <c r="E13" s="17">
        <v>2.9538865158555499E-3</v>
      </c>
      <c r="F13" s="17"/>
      <c r="G13" s="17">
        <v>9.14142062905598E-3</v>
      </c>
      <c r="H13" s="17">
        <v>1.03471959586246E-2</v>
      </c>
      <c r="I13" s="17">
        <v>7.9071638619681705E-3</v>
      </c>
      <c r="J13" s="17">
        <v>3.2488885266412702E-3</v>
      </c>
      <c r="K13" s="17">
        <v>3.2767021328510499E-3</v>
      </c>
      <c r="L13" s="17">
        <v>2.2732007013574898E-3</v>
      </c>
      <c r="M13" s="17"/>
      <c r="N13" s="17">
        <v>7.7129138814992799E-3</v>
      </c>
      <c r="O13" s="17">
        <v>0</v>
      </c>
      <c r="P13" s="17">
        <v>1.34694698757868E-2</v>
      </c>
      <c r="Q13" s="17">
        <v>5.2951877899571004E-3</v>
      </c>
      <c r="R13" s="17">
        <v>1.37785236423123E-2</v>
      </c>
      <c r="S13" s="17">
        <v>0</v>
      </c>
      <c r="T13" s="17">
        <v>5.4128306384263703E-3</v>
      </c>
      <c r="U13" s="17">
        <v>1.22365230511718E-2</v>
      </c>
      <c r="V13" s="17">
        <v>3.4881757254353299E-3</v>
      </c>
      <c r="W13" s="17">
        <v>6.1195753519628299E-3</v>
      </c>
      <c r="X13" s="17">
        <v>0</v>
      </c>
      <c r="Y13" s="17">
        <v>1.42335149442776E-2</v>
      </c>
      <c r="Z13" s="17"/>
      <c r="AA13" s="17">
        <v>0</v>
      </c>
      <c r="AB13" s="17">
        <v>7.3664985480926598E-3</v>
      </c>
      <c r="AC13" s="17">
        <v>8.2470807701289298E-3</v>
      </c>
      <c r="AD13" s="17">
        <v>6.7304768572677802E-3</v>
      </c>
      <c r="AE13" s="17"/>
      <c r="AF13" s="17">
        <v>6.5800796666770096E-3</v>
      </c>
      <c r="AG13" s="17">
        <v>4.6085383904975602E-3</v>
      </c>
      <c r="AH13" s="17">
        <v>4.8978534487639702E-3</v>
      </c>
      <c r="AI13" s="17">
        <v>1.02718188995482E-2</v>
      </c>
      <c r="AJ13" s="17">
        <v>3.9539925616602703E-3</v>
      </c>
      <c r="AK13" s="17">
        <v>0</v>
      </c>
      <c r="AL13" s="17"/>
      <c r="AM13" s="17">
        <v>0</v>
      </c>
      <c r="AN13" s="17">
        <v>9.5788521272112907E-3</v>
      </c>
      <c r="AO13" s="17">
        <v>0</v>
      </c>
      <c r="AP13" s="17">
        <v>0</v>
      </c>
      <c r="AQ13" s="17">
        <v>2.17267981210243E-2</v>
      </c>
      <c r="AR13" s="17"/>
      <c r="AS13" s="17">
        <v>1.55561203988273E-3</v>
      </c>
      <c r="AT13" s="17">
        <v>5.7342712233770599E-3</v>
      </c>
      <c r="AU13" s="17">
        <v>0</v>
      </c>
      <c r="AV13" s="17"/>
      <c r="AW13" s="17">
        <v>3.2673120053097302E-3</v>
      </c>
      <c r="AX13" s="17">
        <v>8.1676653775742698E-3</v>
      </c>
      <c r="AY13" s="17">
        <v>3.4914465407808802E-3</v>
      </c>
      <c r="AZ13" s="17">
        <v>9.1221226334804902E-3</v>
      </c>
      <c r="BA13" s="17">
        <v>0</v>
      </c>
      <c r="BB13" s="17"/>
      <c r="BC13" s="17">
        <v>2.6630456417707101E-3</v>
      </c>
      <c r="BD13" s="17">
        <v>7.0316249342547198E-3</v>
      </c>
      <c r="BE13" s="17" t="s">
        <v>101</v>
      </c>
      <c r="BF13" s="17">
        <v>5.4288754891253701E-3</v>
      </c>
      <c r="BG13" s="17">
        <v>2.0564370743116098E-2</v>
      </c>
      <c r="BH13" s="17">
        <v>6.3032692933448504E-3</v>
      </c>
      <c r="BI13" s="17">
        <v>0</v>
      </c>
      <c r="BJ13" s="17"/>
      <c r="BK13" s="17">
        <v>2.8322023190732799E-2</v>
      </c>
      <c r="BL13" s="17">
        <v>9.5965845322480304E-3</v>
      </c>
      <c r="BM13" s="17">
        <v>6.6616408986558901E-3</v>
      </c>
      <c r="BN13" s="17">
        <v>0</v>
      </c>
      <c r="BO13" s="17">
        <v>5.6661200907787796E-3</v>
      </c>
      <c r="BP13" s="17">
        <v>4.9393759921298602E-3</v>
      </c>
      <c r="BQ13" s="17">
        <v>0</v>
      </c>
      <c r="BR13" s="17">
        <v>0</v>
      </c>
      <c r="BS13" s="17"/>
      <c r="BT13" s="17">
        <v>3.6306299776246299E-3</v>
      </c>
      <c r="BU13" s="17">
        <v>0</v>
      </c>
      <c r="BV13" s="17">
        <v>9.9119349511087706E-3</v>
      </c>
      <c r="BW13" s="17"/>
      <c r="BX13" s="17">
        <v>1.1465754179593999E-2</v>
      </c>
      <c r="BY13" s="17">
        <v>4.9363764164714096E-3</v>
      </c>
      <c r="BZ13" s="17"/>
      <c r="CA13" s="17">
        <v>0</v>
      </c>
      <c r="CB13" s="17">
        <v>0</v>
      </c>
      <c r="CC13" s="17">
        <v>1.22036832613963E-2</v>
      </c>
      <c r="CD13" s="17">
        <v>1.38082759416554E-2</v>
      </c>
      <c r="CE13" s="17">
        <v>0</v>
      </c>
    </row>
    <row r="14" spans="2:83" x14ac:dyDescent="0.35">
      <c r="B14" s="18" t="s">
        <v>113</v>
      </c>
      <c r="C14" s="17">
        <v>3.8947608823410702E-2</v>
      </c>
      <c r="D14" s="17">
        <v>3.9231264946969803E-2</v>
      </c>
      <c r="E14" s="17">
        <v>3.90166702638267E-2</v>
      </c>
      <c r="F14" s="17"/>
      <c r="G14" s="17">
        <v>1.9688838757766801E-2</v>
      </c>
      <c r="H14" s="17">
        <v>4.3977162033299898E-2</v>
      </c>
      <c r="I14" s="17">
        <v>2.6732095423361801E-2</v>
      </c>
      <c r="J14" s="17">
        <v>6.0739778903240102E-2</v>
      </c>
      <c r="K14" s="17">
        <v>5.3438855507777397E-2</v>
      </c>
      <c r="L14" s="17">
        <v>3.0282894752730199E-2</v>
      </c>
      <c r="M14" s="17"/>
      <c r="N14" s="17">
        <v>2.8014588503940702E-2</v>
      </c>
      <c r="O14" s="17">
        <v>3.3047792479657903E-2</v>
      </c>
      <c r="P14" s="17">
        <v>3.5252738879373503E-2</v>
      </c>
      <c r="Q14" s="17">
        <v>4.3187208019270298E-2</v>
      </c>
      <c r="R14" s="17">
        <v>3.5333068497354903E-2</v>
      </c>
      <c r="S14" s="17">
        <v>5.0658817862940998E-2</v>
      </c>
      <c r="T14" s="17">
        <v>6.6312742110833905E-2</v>
      </c>
      <c r="U14" s="17">
        <v>8.9101268919449302E-3</v>
      </c>
      <c r="V14" s="17">
        <v>4.6396814304852603E-2</v>
      </c>
      <c r="W14" s="17">
        <v>1.8415596771723601E-2</v>
      </c>
      <c r="X14" s="17">
        <v>7.2019819812432204E-2</v>
      </c>
      <c r="Y14" s="17">
        <v>3.18271034383295E-2</v>
      </c>
      <c r="Z14" s="17"/>
      <c r="AA14" s="17">
        <v>2.1945433632562201E-2</v>
      </c>
      <c r="AB14" s="17">
        <v>2.8011225321512501E-2</v>
      </c>
      <c r="AC14" s="17">
        <v>4.2644996536234103E-2</v>
      </c>
      <c r="AD14" s="17">
        <v>6.5731505651411795E-2</v>
      </c>
      <c r="AE14" s="17"/>
      <c r="AF14" s="17">
        <v>3.8245978468175401E-2</v>
      </c>
      <c r="AG14" s="17">
        <v>3.0017324778593601E-2</v>
      </c>
      <c r="AH14" s="17">
        <v>4.5092184005771002E-2</v>
      </c>
      <c r="AI14" s="17">
        <v>3.5741994199545497E-2</v>
      </c>
      <c r="AJ14" s="17">
        <v>6.7056543703461605E-2</v>
      </c>
      <c r="AK14" s="17">
        <v>1.20453483340002E-2</v>
      </c>
      <c r="AL14" s="17"/>
      <c r="AM14" s="17">
        <v>3.7792926431253301E-2</v>
      </c>
      <c r="AN14" s="17">
        <v>4.0254278895420298E-2</v>
      </c>
      <c r="AO14" s="17">
        <v>1.6467077789373698E-2</v>
      </c>
      <c r="AP14" s="17">
        <v>0</v>
      </c>
      <c r="AQ14" s="17">
        <v>8.0350953730338501E-2</v>
      </c>
      <c r="AR14" s="17"/>
      <c r="AS14" s="17">
        <v>3.1364001019415902E-2</v>
      </c>
      <c r="AT14" s="17">
        <v>2.7130886687693302E-2</v>
      </c>
      <c r="AU14" s="17">
        <v>1.17211435414388E-2</v>
      </c>
      <c r="AV14" s="17"/>
      <c r="AW14" s="17">
        <v>4.7644193339796297E-2</v>
      </c>
      <c r="AX14" s="17">
        <v>4.65652995271933E-2</v>
      </c>
      <c r="AY14" s="17">
        <v>2.6272902550603699E-2</v>
      </c>
      <c r="AZ14" s="17">
        <v>2.5684814637029901E-2</v>
      </c>
      <c r="BA14" s="17">
        <v>7.1799353488656598E-2</v>
      </c>
      <c r="BB14" s="17"/>
      <c r="BC14" s="17">
        <v>3.9573743862414301E-2</v>
      </c>
      <c r="BD14" s="17">
        <v>2.5920620779416401E-2</v>
      </c>
      <c r="BE14" s="17" t="s">
        <v>101</v>
      </c>
      <c r="BF14" s="17">
        <v>2.0043081783227199E-2</v>
      </c>
      <c r="BG14" s="17">
        <v>8.4930581785309503E-2</v>
      </c>
      <c r="BH14" s="17">
        <v>3.94418314389825E-2</v>
      </c>
      <c r="BI14" s="17">
        <v>4.3481825676833098E-2</v>
      </c>
      <c r="BJ14" s="17"/>
      <c r="BK14" s="17">
        <v>8.8887398693130906E-2</v>
      </c>
      <c r="BL14" s="17">
        <v>4.8873747930219702E-2</v>
      </c>
      <c r="BM14" s="17">
        <v>4.7328835029720899E-2</v>
      </c>
      <c r="BN14" s="17">
        <v>3.25173388370395E-2</v>
      </c>
      <c r="BO14" s="17">
        <v>9.9225026050280794E-3</v>
      </c>
      <c r="BP14" s="17">
        <v>1.6831556143200699E-2</v>
      </c>
      <c r="BQ14" s="17">
        <v>1.9886767943419401E-2</v>
      </c>
      <c r="BR14" s="17">
        <v>2.23260230831544E-2</v>
      </c>
      <c r="BS14" s="17"/>
      <c r="BT14" s="17">
        <v>2.4749415478274601E-2</v>
      </c>
      <c r="BU14" s="17">
        <v>4.3103144355240999E-2</v>
      </c>
      <c r="BV14" s="17">
        <v>4.7190686918647903E-2</v>
      </c>
      <c r="BW14" s="17"/>
      <c r="BX14" s="17">
        <v>2.6781726319906999E-2</v>
      </c>
      <c r="BY14" s="17">
        <v>3.7041234841308099E-2</v>
      </c>
      <c r="BZ14" s="17"/>
      <c r="CA14" s="17">
        <v>0</v>
      </c>
      <c r="CB14" s="17">
        <v>1.67187066916081E-2</v>
      </c>
      <c r="CC14" s="17">
        <v>3.57508019029752E-2</v>
      </c>
      <c r="CD14" s="17">
        <v>2.9782900678750501E-2</v>
      </c>
      <c r="CE14" s="17">
        <v>5.8030080233681301E-2</v>
      </c>
    </row>
    <row r="15" spans="2:83" x14ac:dyDescent="0.35">
      <c r="B15" s="18" t="s">
        <v>178</v>
      </c>
      <c r="C15" s="20">
        <v>0.77366490145076205</v>
      </c>
      <c r="D15" s="20">
        <v>0.75535015302502295</v>
      </c>
      <c r="E15" s="20">
        <v>0.79035909020246997</v>
      </c>
      <c r="F15" s="20"/>
      <c r="G15" s="20">
        <v>0.73360747784248903</v>
      </c>
      <c r="H15" s="20">
        <v>0.79867250839523496</v>
      </c>
      <c r="I15" s="20">
        <v>0.79564115726967699</v>
      </c>
      <c r="J15" s="20">
        <v>0.74520124033965496</v>
      </c>
      <c r="K15" s="20">
        <v>0.74177951325677005</v>
      </c>
      <c r="L15" s="20">
        <v>0.80645181911526698</v>
      </c>
      <c r="M15" s="20"/>
      <c r="N15" s="20">
        <v>0.76253226788820105</v>
      </c>
      <c r="O15" s="20">
        <v>0.77853669353107602</v>
      </c>
      <c r="P15" s="20">
        <v>0.81881628525610095</v>
      </c>
      <c r="Q15" s="20">
        <v>0.76253706957994305</v>
      </c>
      <c r="R15" s="20">
        <v>0.73405179544547905</v>
      </c>
      <c r="S15" s="20">
        <v>0.76722855821637104</v>
      </c>
      <c r="T15" s="20">
        <v>0.78221743182011605</v>
      </c>
      <c r="U15" s="20">
        <v>0.75027605398258901</v>
      </c>
      <c r="V15" s="20">
        <v>0.78190528282178895</v>
      </c>
      <c r="W15" s="20">
        <v>0.78168180259261899</v>
      </c>
      <c r="X15" s="20">
        <v>0.77393070635664996</v>
      </c>
      <c r="Y15" s="20">
        <v>0.78288908952684999</v>
      </c>
      <c r="Z15" s="20"/>
      <c r="AA15" s="20">
        <v>0.80384714481747899</v>
      </c>
      <c r="AB15" s="20">
        <v>0.778638721195823</v>
      </c>
      <c r="AC15" s="20">
        <v>0.78934800269384697</v>
      </c>
      <c r="AD15" s="20">
        <v>0.72607940117674596</v>
      </c>
      <c r="AE15" s="20"/>
      <c r="AF15" s="20">
        <v>0.77399282681328696</v>
      </c>
      <c r="AG15" s="20">
        <v>0.78493457320174198</v>
      </c>
      <c r="AH15" s="20">
        <v>0.78104289887849099</v>
      </c>
      <c r="AI15" s="20">
        <v>0.74552414577826298</v>
      </c>
      <c r="AJ15" s="20">
        <v>0.77649573904966696</v>
      </c>
      <c r="AK15" s="20">
        <v>0.78721097462916501</v>
      </c>
      <c r="AL15" s="20"/>
      <c r="AM15" s="20">
        <v>0.78547106680020196</v>
      </c>
      <c r="AN15" s="20">
        <v>0.77608159718556002</v>
      </c>
      <c r="AO15" s="20">
        <v>0.79994272284213097</v>
      </c>
      <c r="AP15" s="20">
        <v>0.84356746573513797</v>
      </c>
      <c r="AQ15" s="20">
        <v>0.67689970101709696</v>
      </c>
      <c r="AR15" s="20"/>
      <c r="AS15" s="20">
        <v>0.78369252353021301</v>
      </c>
      <c r="AT15" s="20">
        <v>0.78406376198732997</v>
      </c>
      <c r="AU15" s="20">
        <v>0.80759753037147097</v>
      </c>
      <c r="AV15" s="20"/>
      <c r="AW15" s="20">
        <v>0.73505024477721603</v>
      </c>
      <c r="AX15" s="20">
        <v>0.76030445489005605</v>
      </c>
      <c r="AY15" s="20">
        <v>0.792748770725481</v>
      </c>
      <c r="AZ15" s="20">
        <v>0.82546308321541595</v>
      </c>
      <c r="BA15" s="20">
        <v>0.82725600233347596</v>
      </c>
      <c r="BB15" s="20"/>
      <c r="BC15" s="20">
        <v>0.78983008957509504</v>
      </c>
      <c r="BD15" s="20">
        <v>0.77081933593794805</v>
      </c>
      <c r="BE15" s="20" t="s">
        <v>101</v>
      </c>
      <c r="BF15" s="20">
        <v>0.75704506701906205</v>
      </c>
      <c r="BG15" s="20">
        <v>0.69622130097787005</v>
      </c>
      <c r="BH15" s="20">
        <v>0.78048761936865296</v>
      </c>
      <c r="BI15" s="20">
        <v>0.82230311606630402</v>
      </c>
      <c r="BJ15" s="20"/>
      <c r="BK15" s="20">
        <v>0.75189303259762197</v>
      </c>
      <c r="BL15" s="20">
        <v>0.72458614233854102</v>
      </c>
      <c r="BM15" s="20">
        <v>0.75435129862893402</v>
      </c>
      <c r="BN15" s="20">
        <v>0.77227993506571102</v>
      </c>
      <c r="BO15" s="20">
        <v>0.81326935152604996</v>
      </c>
      <c r="BP15" s="20">
        <v>0.84535386865856199</v>
      </c>
      <c r="BQ15" s="20">
        <v>0.85359960977165905</v>
      </c>
      <c r="BR15" s="20">
        <v>0.80574954223645601</v>
      </c>
      <c r="BS15" s="20"/>
      <c r="BT15" s="20">
        <v>0.80211173738586405</v>
      </c>
      <c r="BU15" s="20">
        <v>0.78753933391806696</v>
      </c>
      <c r="BV15" s="20">
        <v>0.74444723271932201</v>
      </c>
      <c r="BW15" s="20"/>
      <c r="BX15" s="20">
        <v>0.76445666596477901</v>
      </c>
      <c r="BY15" s="20">
        <v>0.77422786562040002</v>
      </c>
      <c r="BZ15" s="20"/>
      <c r="CA15" s="20">
        <v>0.90569490318039103</v>
      </c>
      <c r="CB15" s="20">
        <v>0.780974893893154</v>
      </c>
      <c r="CC15" s="20">
        <v>0.76698207000122298</v>
      </c>
      <c r="CD15" s="20">
        <v>0.76985313677427103</v>
      </c>
      <c r="CE15" s="20">
        <v>0.74079433940010597</v>
      </c>
    </row>
    <row r="16" spans="2:83" x14ac:dyDescent="0.35">
      <c r="B16" s="18" t="s">
        <v>179</v>
      </c>
      <c r="C16" s="20">
        <v>3.0783710791125199E-2</v>
      </c>
      <c r="D16" s="20">
        <v>4.3968281294448797E-2</v>
      </c>
      <c r="E16" s="20">
        <v>1.8193608746136399E-2</v>
      </c>
      <c r="F16" s="20"/>
      <c r="G16" s="20">
        <v>7.3101380488477793E-2</v>
      </c>
      <c r="H16" s="20">
        <v>3.4559511552662701E-2</v>
      </c>
      <c r="I16" s="20">
        <v>4.9199656270675497E-2</v>
      </c>
      <c r="J16" s="20">
        <v>1.21611088010012E-2</v>
      </c>
      <c r="K16" s="20">
        <v>1.0364926188502901E-2</v>
      </c>
      <c r="L16" s="20">
        <v>1.3251154792663099E-2</v>
      </c>
      <c r="M16" s="20"/>
      <c r="N16" s="20">
        <v>5.02466628278131E-2</v>
      </c>
      <c r="O16" s="20">
        <v>1.6124686933598899E-2</v>
      </c>
      <c r="P16" s="20">
        <v>4.3043074913551201E-2</v>
      </c>
      <c r="Q16" s="20">
        <v>2.1643932890874101E-2</v>
      </c>
      <c r="R16" s="20">
        <v>4.2001483874051899E-2</v>
      </c>
      <c r="S16" s="20">
        <v>2.73530610157076E-2</v>
      </c>
      <c r="T16" s="20">
        <v>1.27027900038435E-2</v>
      </c>
      <c r="U16" s="20">
        <v>2.2524653678550201E-2</v>
      </c>
      <c r="V16" s="20">
        <v>4.3946660616376303E-2</v>
      </c>
      <c r="W16" s="20">
        <v>3.2213291704475698E-2</v>
      </c>
      <c r="X16" s="20">
        <v>1.5631844185459001E-2</v>
      </c>
      <c r="Y16" s="20">
        <v>1.42335149442776E-2</v>
      </c>
      <c r="Z16" s="20"/>
      <c r="AA16" s="20">
        <v>2.4536574709722699E-2</v>
      </c>
      <c r="AB16" s="20">
        <v>3.0977762831174E-2</v>
      </c>
      <c r="AC16" s="20">
        <v>4.5128512386992697E-2</v>
      </c>
      <c r="AD16" s="20">
        <v>2.3032527341833899E-2</v>
      </c>
      <c r="AE16" s="20"/>
      <c r="AF16" s="20">
        <v>3.1994120008572803E-2</v>
      </c>
      <c r="AG16" s="20">
        <v>2.61721993448885E-2</v>
      </c>
      <c r="AH16" s="20">
        <v>4.2626160613734601E-2</v>
      </c>
      <c r="AI16" s="20">
        <v>3.5970606013975198E-2</v>
      </c>
      <c r="AJ16" s="20">
        <v>2.4553919494071E-2</v>
      </c>
      <c r="AK16" s="20">
        <v>1.45346073537051E-2</v>
      </c>
      <c r="AL16" s="20"/>
      <c r="AM16" s="20">
        <v>2.0809964291719499E-2</v>
      </c>
      <c r="AN16" s="20">
        <v>3.06783631040764E-2</v>
      </c>
      <c r="AO16" s="20">
        <v>2.3712734196341501E-2</v>
      </c>
      <c r="AP16" s="20">
        <v>0</v>
      </c>
      <c r="AQ16" s="20">
        <v>4.6918522850057397E-2</v>
      </c>
      <c r="AR16" s="20"/>
      <c r="AS16" s="20">
        <v>3.3305346370358001E-2</v>
      </c>
      <c r="AT16" s="20">
        <v>2.8632959979719999E-2</v>
      </c>
      <c r="AU16" s="20">
        <v>2.5195753334286801E-2</v>
      </c>
      <c r="AV16" s="20"/>
      <c r="AW16" s="20">
        <v>2.6028193539599401E-2</v>
      </c>
      <c r="AX16" s="20">
        <v>3.5074964809104103E-2</v>
      </c>
      <c r="AY16" s="20">
        <v>3.6128914613409099E-2</v>
      </c>
      <c r="AZ16" s="20">
        <v>2.5186564335878899E-2</v>
      </c>
      <c r="BA16" s="20">
        <v>2.9597609959094599E-2</v>
      </c>
      <c r="BB16" s="20"/>
      <c r="BC16" s="20">
        <v>1.78586862186811E-2</v>
      </c>
      <c r="BD16" s="20">
        <v>4.6838690509102998E-2</v>
      </c>
      <c r="BE16" s="20" t="s">
        <v>101</v>
      </c>
      <c r="BF16" s="20">
        <v>4.1074172497080501E-2</v>
      </c>
      <c r="BG16" s="20">
        <v>4.7445234313418599E-2</v>
      </c>
      <c r="BH16" s="20">
        <v>2.7133291515808299E-2</v>
      </c>
      <c r="BI16" s="20">
        <v>2.2443716685852499E-2</v>
      </c>
      <c r="BJ16" s="20"/>
      <c r="BK16" s="20">
        <v>4.9877783093845898E-2</v>
      </c>
      <c r="BL16" s="20">
        <v>3.7709727956382999E-2</v>
      </c>
      <c r="BM16" s="20">
        <v>2.7424081613051501E-2</v>
      </c>
      <c r="BN16" s="20">
        <v>2.72832666268975E-2</v>
      </c>
      <c r="BO16" s="20">
        <v>2.34285472081989E-2</v>
      </c>
      <c r="BP16" s="20">
        <v>4.7603643475129E-2</v>
      </c>
      <c r="BQ16" s="20">
        <v>3.79611454318051E-2</v>
      </c>
      <c r="BR16" s="20">
        <v>1.6528274693807202E-2</v>
      </c>
      <c r="BS16" s="20"/>
      <c r="BT16" s="20">
        <v>3.3800158435357698E-2</v>
      </c>
      <c r="BU16" s="20">
        <v>1.2041150534679501E-2</v>
      </c>
      <c r="BV16" s="20">
        <v>3.8015945658568397E-2</v>
      </c>
      <c r="BW16" s="20"/>
      <c r="BX16" s="20">
        <v>4.3342650181193397E-2</v>
      </c>
      <c r="BY16" s="20">
        <v>3.3719396191268097E-2</v>
      </c>
      <c r="BZ16" s="20"/>
      <c r="CA16" s="20">
        <v>1.5282159385164499E-2</v>
      </c>
      <c r="CB16" s="20">
        <v>2.6615341390156502E-2</v>
      </c>
      <c r="CC16" s="20">
        <v>3.5330720711880599E-2</v>
      </c>
      <c r="CD16" s="20">
        <v>5.8308044687050399E-2</v>
      </c>
      <c r="CE16" s="20">
        <v>2.3356340290889E-2</v>
      </c>
    </row>
    <row r="17" spans="2:83" x14ac:dyDescent="0.35">
      <c r="B17" s="18" t="s">
        <v>140</v>
      </c>
      <c r="C17" s="21">
        <v>0.74288119065963698</v>
      </c>
      <c r="D17" s="21">
        <v>0.71138187173057399</v>
      </c>
      <c r="E17" s="21">
        <v>0.77216548145633301</v>
      </c>
      <c r="F17" s="21"/>
      <c r="G17" s="21">
        <v>0.660506097354011</v>
      </c>
      <c r="H17" s="21">
        <v>0.76411299684257195</v>
      </c>
      <c r="I17" s="21">
        <v>0.74644150099900197</v>
      </c>
      <c r="J17" s="21">
        <v>0.73304013153865399</v>
      </c>
      <c r="K17" s="21">
        <v>0.73141458706826701</v>
      </c>
      <c r="L17" s="21">
        <v>0.79320066432260405</v>
      </c>
      <c r="M17" s="21"/>
      <c r="N17" s="21">
        <v>0.71228560506038796</v>
      </c>
      <c r="O17" s="21">
        <v>0.76241200659747699</v>
      </c>
      <c r="P17" s="21">
        <v>0.77577321034254998</v>
      </c>
      <c r="Q17" s="21">
        <v>0.74089313668906898</v>
      </c>
      <c r="R17" s="21">
        <v>0.69205031157142705</v>
      </c>
      <c r="S17" s="21">
        <v>0.73987549720066403</v>
      </c>
      <c r="T17" s="21">
        <v>0.76951464181627205</v>
      </c>
      <c r="U17" s="21">
        <v>0.72775140030403895</v>
      </c>
      <c r="V17" s="21">
        <v>0.73795862220541297</v>
      </c>
      <c r="W17" s="21">
        <v>0.74946851088814304</v>
      </c>
      <c r="X17" s="21">
        <v>0.75829886217119102</v>
      </c>
      <c r="Y17" s="21">
        <v>0.76865557458257305</v>
      </c>
      <c r="Z17" s="21"/>
      <c r="AA17" s="21">
        <v>0.77931057010775695</v>
      </c>
      <c r="AB17" s="21">
        <v>0.74766095836464896</v>
      </c>
      <c r="AC17" s="21">
        <v>0.74421949030685397</v>
      </c>
      <c r="AD17" s="21">
        <v>0.70304687383491204</v>
      </c>
      <c r="AE17" s="21"/>
      <c r="AF17" s="21">
        <v>0.74199870680471403</v>
      </c>
      <c r="AG17" s="21">
        <v>0.75876237385685297</v>
      </c>
      <c r="AH17" s="21">
        <v>0.73841673826475596</v>
      </c>
      <c r="AI17" s="21">
        <v>0.70955353976428803</v>
      </c>
      <c r="AJ17" s="21">
        <v>0.75194181955559602</v>
      </c>
      <c r="AK17" s="21">
        <v>0.77267636727545996</v>
      </c>
      <c r="AL17" s="21"/>
      <c r="AM17" s="21">
        <v>0.76466110250848196</v>
      </c>
      <c r="AN17" s="21">
        <v>0.74540323408148301</v>
      </c>
      <c r="AO17" s="21">
        <v>0.77622998864578996</v>
      </c>
      <c r="AP17" s="21">
        <v>0.84356746573513797</v>
      </c>
      <c r="AQ17" s="21">
        <v>0.62998117816703902</v>
      </c>
      <c r="AR17" s="21"/>
      <c r="AS17" s="21">
        <v>0.75038717715985503</v>
      </c>
      <c r="AT17" s="21">
        <v>0.75543080200761004</v>
      </c>
      <c r="AU17" s="21">
        <v>0.78240177703718405</v>
      </c>
      <c r="AV17" s="21"/>
      <c r="AW17" s="21">
        <v>0.70902205123761697</v>
      </c>
      <c r="AX17" s="21">
        <v>0.72522949008095206</v>
      </c>
      <c r="AY17" s="21">
        <v>0.75661985611207205</v>
      </c>
      <c r="AZ17" s="21">
        <v>0.80027651887953699</v>
      </c>
      <c r="BA17" s="21">
        <v>0.79765839237438096</v>
      </c>
      <c r="BB17" s="21"/>
      <c r="BC17" s="21">
        <v>0.77197140335641401</v>
      </c>
      <c r="BD17" s="21">
        <v>0.72398064542884499</v>
      </c>
      <c r="BE17" s="21" t="s">
        <v>101</v>
      </c>
      <c r="BF17" s="21">
        <v>0.71597089452198104</v>
      </c>
      <c r="BG17" s="21">
        <v>0.64877606666445098</v>
      </c>
      <c r="BH17" s="21">
        <v>0.75335432785284495</v>
      </c>
      <c r="BI17" s="21">
        <v>0.79985939938045103</v>
      </c>
      <c r="BJ17" s="21"/>
      <c r="BK17" s="21">
        <v>0.70201524950377603</v>
      </c>
      <c r="BL17" s="21">
        <v>0.68687641438215796</v>
      </c>
      <c r="BM17" s="21">
        <v>0.72692721701588203</v>
      </c>
      <c r="BN17" s="21">
        <v>0.74499666843881396</v>
      </c>
      <c r="BO17" s="21">
        <v>0.78984080431785098</v>
      </c>
      <c r="BP17" s="21">
        <v>0.79775022518343297</v>
      </c>
      <c r="BQ17" s="21">
        <v>0.81563846433985299</v>
      </c>
      <c r="BR17" s="21">
        <v>0.78922126754264899</v>
      </c>
      <c r="BS17" s="21"/>
      <c r="BT17" s="21">
        <v>0.76831157895050595</v>
      </c>
      <c r="BU17" s="21">
        <v>0.77549818338338805</v>
      </c>
      <c r="BV17" s="21">
        <v>0.70643128706075398</v>
      </c>
      <c r="BW17" s="21"/>
      <c r="BX17" s="21">
        <v>0.72111401578358603</v>
      </c>
      <c r="BY17" s="21">
        <v>0.74050846942913195</v>
      </c>
      <c r="BZ17" s="21"/>
      <c r="CA17" s="21">
        <v>0.89041274379522595</v>
      </c>
      <c r="CB17" s="21">
        <v>0.75435955250299802</v>
      </c>
      <c r="CC17" s="21">
        <v>0.73165134928934195</v>
      </c>
      <c r="CD17" s="21">
        <v>0.71154509208722105</v>
      </c>
      <c r="CE17" s="21">
        <v>0.71743799910921702</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0.26361717154013098</v>
      </c>
      <c r="D9" s="17">
        <v>0.28640259835601001</v>
      </c>
      <c r="E9" s="17">
        <v>0.24086974767789501</v>
      </c>
      <c r="F9" s="17"/>
      <c r="G9" s="17">
        <v>0.28894979452942998</v>
      </c>
      <c r="H9" s="17">
        <v>0.35072592285408499</v>
      </c>
      <c r="I9" s="17">
        <v>0.31714445891659498</v>
      </c>
      <c r="J9" s="17">
        <v>0.23710633199828299</v>
      </c>
      <c r="K9" s="17">
        <v>0.21773867055510601</v>
      </c>
      <c r="L9" s="17">
        <v>0.18426239113162299</v>
      </c>
      <c r="M9" s="17"/>
      <c r="N9" s="17">
        <v>0.360376208361401</v>
      </c>
      <c r="O9" s="17">
        <v>0.26000357817110897</v>
      </c>
      <c r="P9" s="17">
        <v>0.238614695957233</v>
      </c>
      <c r="Q9" s="17">
        <v>0.224213558350634</v>
      </c>
      <c r="R9" s="17">
        <v>0.27558893969155401</v>
      </c>
      <c r="S9" s="17">
        <v>0.208584101452019</v>
      </c>
      <c r="T9" s="17">
        <v>0.22480714588484099</v>
      </c>
      <c r="U9" s="17">
        <v>0.28023324356368301</v>
      </c>
      <c r="V9" s="17">
        <v>0.27540657546464897</v>
      </c>
      <c r="W9" s="17">
        <v>0.195685403663798</v>
      </c>
      <c r="X9" s="17">
        <v>0.34749705616679999</v>
      </c>
      <c r="Y9" s="17">
        <v>0.25079221508342697</v>
      </c>
      <c r="Z9" s="17"/>
      <c r="AA9" s="17">
        <v>0.26028431202953201</v>
      </c>
      <c r="AB9" s="17">
        <v>0.236792371298469</v>
      </c>
      <c r="AC9" s="17">
        <v>0.28409653731575402</v>
      </c>
      <c r="AD9" s="17">
        <v>0.27699566638474099</v>
      </c>
      <c r="AE9" s="17"/>
      <c r="AF9" s="17">
        <v>0.34556754701840597</v>
      </c>
      <c r="AG9" s="17">
        <v>0.23621432973353801</v>
      </c>
      <c r="AH9" s="17">
        <v>0.25440777181436203</v>
      </c>
      <c r="AI9" s="17">
        <v>0.217412520505011</v>
      </c>
      <c r="AJ9" s="17">
        <v>0.216970326139453</v>
      </c>
      <c r="AK9" s="17">
        <v>0.38361313962842902</v>
      </c>
      <c r="AL9" s="17"/>
      <c r="AM9" s="17">
        <v>0.23614896525514001</v>
      </c>
      <c r="AN9" s="17">
        <v>0.33127673249809902</v>
      </c>
      <c r="AO9" s="17">
        <v>0.237690230133489</v>
      </c>
      <c r="AP9" s="17">
        <v>0.28955596064806199</v>
      </c>
      <c r="AQ9" s="17">
        <v>0.201614059323453</v>
      </c>
      <c r="AR9" s="17"/>
      <c r="AS9" s="17">
        <v>0.208353582421752</v>
      </c>
      <c r="AT9" s="17">
        <v>0.33658375846491001</v>
      </c>
      <c r="AU9" s="17">
        <v>0.237562242806824</v>
      </c>
      <c r="AV9" s="17"/>
      <c r="AW9" s="17">
        <v>0.27230830959328201</v>
      </c>
      <c r="AX9" s="17">
        <v>0.25845681104399598</v>
      </c>
      <c r="AY9" s="17">
        <v>0.22399797829526999</v>
      </c>
      <c r="AZ9" s="17">
        <v>0.30729667350241602</v>
      </c>
      <c r="BA9" s="17">
        <v>0.34897846482344502</v>
      </c>
      <c r="BB9" s="17"/>
      <c r="BC9" s="17">
        <v>0.242901377374972</v>
      </c>
      <c r="BD9" s="17">
        <v>0.26899651022248999</v>
      </c>
      <c r="BE9" s="17" t="s">
        <v>101</v>
      </c>
      <c r="BF9" s="17">
        <v>0.35350287840517303</v>
      </c>
      <c r="BG9" s="17">
        <v>0.30685766601637698</v>
      </c>
      <c r="BH9" s="17">
        <v>0.23871206904550599</v>
      </c>
      <c r="BI9" s="17">
        <v>0.26966986669871301</v>
      </c>
      <c r="BJ9" s="17"/>
      <c r="BK9" s="17">
        <v>0.32829793135733898</v>
      </c>
      <c r="BL9" s="17">
        <v>0.27637243644911302</v>
      </c>
      <c r="BM9" s="17">
        <v>0.27469109161793098</v>
      </c>
      <c r="BN9" s="17">
        <v>0.21681590176629301</v>
      </c>
      <c r="BO9" s="17">
        <v>0.21711647599397199</v>
      </c>
      <c r="BP9" s="17">
        <v>0.28439719898863203</v>
      </c>
      <c r="BQ9" s="17">
        <v>0.29308375883305399</v>
      </c>
      <c r="BR9" s="17">
        <v>0.32339951678527301</v>
      </c>
      <c r="BS9" s="17"/>
      <c r="BT9" s="17">
        <v>0.32530123102770397</v>
      </c>
      <c r="BU9" s="17">
        <v>0.191515438207429</v>
      </c>
      <c r="BV9" s="17">
        <v>0.261165050029042</v>
      </c>
      <c r="BW9" s="17"/>
      <c r="BX9" s="17">
        <v>0.32877687105202502</v>
      </c>
      <c r="BY9" s="17">
        <v>0.24806472721582801</v>
      </c>
      <c r="BZ9" s="17"/>
      <c r="CA9" s="17">
        <v>0.438908391313584</v>
      </c>
      <c r="CB9" s="17">
        <v>0.26742898612593902</v>
      </c>
      <c r="CC9" s="17">
        <v>0.26233818778249102</v>
      </c>
      <c r="CD9" s="17">
        <v>0.29497059920444801</v>
      </c>
      <c r="CE9" s="17">
        <v>0.258502140351003</v>
      </c>
    </row>
    <row r="10" spans="2:83" x14ac:dyDescent="0.35">
      <c r="B10" s="18" t="s">
        <v>174</v>
      </c>
      <c r="C10" s="17">
        <v>0.38269982694009202</v>
      </c>
      <c r="D10" s="17">
        <v>0.351758043753851</v>
      </c>
      <c r="E10" s="17">
        <v>0.41213290991983798</v>
      </c>
      <c r="F10" s="17"/>
      <c r="G10" s="17">
        <v>0.40725260596042601</v>
      </c>
      <c r="H10" s="17">
        <v>0.384400996040837</v>
      </c>
      <c r="I10" s="17">
        <v>0.39555679552336398</v>
      </c>
      <c r="J10" s="17">
        <v>0.41195424658076701</v>
      </c>
      <c r="K10" s="17">
        <v>0.35791614656776499</v>
      </c>
      <c r="L10" s="17">
        <v>0.34742282054912299</v>
      </c>
      <c r="M10" s="17"/>
      <c r="N10" s="17">
        <v>0.36086071812930298</v>
      </c>
      <c r="O10" s="17">
        <v>0.36299326033124302</v>
      </c>
      <c r="P10" s="17">
        <v>0.38794057318401798</v>
      </c>
      <c r="Q10" s="17">
        <v>0.38784499357051</v>
      </c>
      <c r="R10" s="17">
        <v>0.300366203045066</v>
      </c>
      <c r="S10" s="17">
        <v>0.41325928350122798</v>
      </c>
      <c r="T10" s="17">
        <v>0.45545097255483802</v>
      </c>
      <c r="U10" s="17">
        <v>0.49858008351236499</v>
      </c>
      <c r="V10" s="17">
        <v>0.40381728150643398</v>
      </c>
      <c r="W10" s="17">
        <v>0.36956243034985597</v>
      </c>
      <c r="X10" s="17">
        <v>0.30309805904613901</v>
      </c>
      <c r="Y10" s="17">
        <v>0.389184268502963</v>
      </c>
      <c r="Z10" s="17"/>
      <c r="AA10" s="17">
        <v>0.37624013113475002</v>
      </c>
      <c r="AB10" s="17">
        <v>0.38221156210604501</v>
      </c>
      <c r="AC10" s="17">
        <v>0.39130663574814001</v>
      </c>
      <c r="AD10" s="17">
        <v>0.38565325161035202</v>
      </c>
      <c r="AE10" s="17"/>
      <c r="AF10" s="17">
        <v>0.370858370055277</v>
      </c>
      <c r="AG10" s="17">
        <v>0.400512115096263</v>
      </c>
      <c r="AH10" s="17">
        <v>0.41634873085726998</v>
      </c>
      <c r="AI10" s="17">
        <v>0.38679313861804598</v>
      </c>
      <c r="AJ10" s="17">
        <v>0.35925407744955601</v>
      </c>
      <c r="AK10" s="17">
        <v>0.275495389453635</v>
      </c>
      <c r="AL10" s="17"/>
      <c r="AM10" s="17">
        <v>0.36496876630500602</v>
      </c>
      <c r="AN10" s="17">
        <v>0.413142447061638</v>
      </c>
      <c r="AO10" s="17">
        <v>0.35605381730410202</v>
      </c>
      <c r="AP10" s="17">
        <v>0.48890201081518397</v>
      </c>
      <c r="AQ10" s="17">
        <v>0.37465051040858499</v>
      </c>
      <c r="AR10" s="17"/>
      <c r="AS10" s="17">
        <v>0.36441881129388798</v>
      </c>
      <c r="AT10" s="17">
        <v>0.388219444508905</v>
      </c>
      <c r="AU10" s="17">
        <v>0.44646086378869299</v>
      </c>
      <c r="AV10" s="17"/>
      <c r="AW10" s="17">
        <v>0.379077323238388</v>
      </c>
      <c r="AX10" s="17">
        <v>0.38981010748682798</v>
      </c>
      <c r="AY10" s="17">
        <v>0.39350756068552101</v>
      </c>
      <c r="AZ10" s="17">
        <v>0.36315169346696502</v>
      </c>
      <c r="BA10" s="17">
        <v>0.337286395048566</v>
      </c>
      <c r="BB10" s="17"/>
      <c r="BC10" s="17">
        <v>0.34102699070881498</v>
      </c>
      <c r="BD10" s="17">
        <v>0.432111215913702</v>
      </c>
      <c r="BE10" s="17" t="s">
        <v>101</v>
      </c>
      <c r="BF10" s="17">
        <v>0.30738484265537303</v>
      </c>
      <c r="BG10" s="17">
        <v>0.38609916742949701</v>
      </c>
      <c r="BH10" s="17">
        <v>0.45197569366367801</v>
      </c>
      <c r="BI10" s="17">
        <v>0.40177962003408102</v>
      </c>
      <c r="BJ10" s="17"/>
      <c r="BK10" s="17">
        <v>0.35178422005611598</v>
      </c>
      <c r="BL10" s="17">
        <v>0.34753481126636798</v>
      </c>
      <c r="BM10" s="17">
        <v>0.35645161939251901</v>
      </c>
      <c r="BN10" s="17">
        <v>0.45697496529130199</v>
      </c>
      <c r="BO10" s="17">
        <v>0.37558900886435898</v>
      </c>
      <c r="BP10" s="17">
        <v>0.40372100909589598</v>
      </c>
      <c r="BQ10" s="17">
        <v>0.37158142625809598</v>
      </c>
      <c r="BR10" s="17">
        <v>0.36697803839543702</v>
      </c>
      <c r="BS10" s="17"/>
      <c r="BT10" s="17">
        <v>0.41981298215893498</v>
      </c>
      <c r="BU10" s="17">
        <v>0.35104703683837402</v>
      </c>
      <c r="BV10" s="17">
        <v>0.37863878014956898</v>
      </c>
      <c r="BW10" s="17"/>
      <c r="BX10" s="17">
        <v>0.40910902398561899</v>
      </c>
      <c r="BY10" s="17">
        <v>0.392000338974</v>
      </c>
      <c r="BZ10" s="17"/>
      <c r="CA10" s="17">
        <v>0.33192162350495902</v>
      </c>
      <c r="CB10" s="17">
        <v>0.39940087150972398</v>
      </c>
      <c r="CC10" s="17">
        <v>0.39366944651749802</v>
      </c>
      <c r="CD10" s="17">
        <v>0.43655203618114002</v>
      </c>
      <c r="CE10" s="17">
        <v>0.429214376276842</v>
      </c>
    </row>
    <row r="11" spans="2:83" x14ac:dyDescent="0.35">
      <c r="B11" s="18" t="s">
        <v>175</v>
      </c>
      <c r="C11" s="17">
        <v>0.234183510239035</v>
      </c>
      <c r="D11" s="17">
        <v>0.22887569418663101</v>
      </c>
      <c r="E11" s="17">
        <v>0.24060617920999899</v>
      </c>
      <c r="F11" s="17"/>
      <c r="G11" s="17">
        <v>0.20517223785032801</v>
      </c>
      <c r="H11" s="17">
        <v>0.15504621748096201</v>
      </c>
      <c r="I11" s="17">
        <v>0.214412055442467</v>
      </c>
      <c r="J11" s="17">
        <v>0.21862129096297001</v>
      </c>
      <c r="K11" s="17">
        <v>0.26044526003959301</v>
      </c>
      <c r="L11" s="17">
        <v>0.32922958930065599</v>
      </c>
      <c r="M11" s="17"/>
      <c r="N11" s="17">
        <v>0.165457046266414</v>
      </c>
      <c r="O11" s="17">
        <v>0.23428055863647501</v>
      </c>
      <c r="P11" s="17">
        <v>0.26452847976458799</v>
      </c>
      <c r="Q11" s="17">
        <v>0.24709025122703801</v>
      </c>
      <c r="R11" s="17">
        <v>0.30306994705246598</v>
      </c>
      <c r="S11" s="17">
        <v>0.25732673969620101</v>
      </c>
      <c r="T11" s="17">
        <v>0.18488207155154401</v>
      </c>
      <c r="U11" s="17">
        <v>0.12705259086201601</v>
      </c>
      <c r="V11" s="17">
        <v>0.22554594935090699</v>
      </c>
      <c r="W11" s="17">
        <v>0.31143033717086099</v>
      </c>
      <c r="X11" s="17">
        <v>0.23491132214433699</v>
      </c>
      <c r="Y11" s="17">
        <v>0.27742574638955703</v>
      </c>
      <c r="Z11" s="17"/>
      <c r="AA11" s="17">
        <v>0.234509113496322</v>
      </c>
      <c r="AB11" s="17">
        <v>0.24372066660203401</v>
      </c>
      <c r="AC11" s="17">
        <v>0.227244670795655</v>
      </c>
      <c r="AD11" s="17">
        <v>0.22998293460427899</v>
      </c>
      <c r="AE11" s="17"/>
      <c r="AF11" s="17">
        <v>0.188582911225495</v>
      </c>
      <c r="AG11" s="17">
        <v>0.2352818430419</v>
      </c>
      <c r="AH11" s="17">
        <v>0.22256025786921499</v>
      </c>
      <c r="AI11" s="17">
        <v>0.25329101041948099</v>
      </c>
      <c r="AJ11" s="17">
        <v>0.27639398377299901</v>
      </c>
      <c r="AK11" s="17">
        <v>0.296576708952278</v>
      </c>
      <c r="AL11" s="17"/>
      <c r="AM11" s="17">
        <v>0.26105076152007201</v>
      </c>
      <c r="AN11" s="17">
        <v>0.168979916554924</v>
      </c>
      <c r="AO11" s="17">
        <v>0.252286364199583</v>
      </c>
      <c r="AP11" s="17">
        <v>0.17932430671478899</v>
      </c>
      <c r="AQ11" s="17">
        <v>0.27950248941561601</v>
      </c>
      <c r="AR11" s="17"/>
      <c r="AS11" s="17">
        <v>0.28035382258316099</v>
      </c>
      <c r="AT11" s="17">
        <v>0.181872484302464</v>
      </c>
      <c r="AU11" s="17">
        <v>0.20031072782916201</v>
      </c>
      <c r="AV11" s="17"/>
      <c r="AW11" s="17">
        <v>0.24028449013866199</v>
      </c>
      <c r="AX11" s="17">
        <v>0.23411993176417401</v>
      </c>
      <c r="AY11" s="17">
        <v>0.253702002403839</v>
      </c>
      <c r="AZ11" s="17">
        <v>0.190782976272833</v>
      </c>
      <c r="BA11" s="17">
        <v>0.18481229884904801</v>
      </c>
      <c r="BB11" s="17"/>
      <c r="BC11" s="17">
        <v>0.27726814588197501</v>
      </c>
      <c r="BD11" s="17">
        <v>0.209708305491321</v>
      </c>
      <c r="BE11" s="17" t="s">
        <v>101</v>
      </c>
      <c r="BF11" s="17">
        <v>0.23965544987939699</v>
      </c>
      <c r="BG11" s="17">
        <v>0.18303408910295199</v>
      </c>
      <c r="BH11" s="17">
        <v>0.189871106396925</v>
      </c>
      <c r="BI11" s="17">
        <v>0.21389091355431999</v>
      </c>
      <c r="BJ11" s="17"/>
      <c r="BK11" s="17">
        <v>0.15598021190606601</v>
      </c>
      <c r="BL11" s="17">
        <v>0.25171452703004998</v>
      </c>
      <c r="BM11" s="17">
        <v>0.26997565951063701</v>
      </c>
      <c r="BN11" s="17">
        <v>0.22036644689179499</v>
      </c>
      <c r="BO11" s="17">
        <v>0.25949925915904198</v>
      </c>
      <c r="BP11" s="17">
        <v>0.198633900641632</v>
      </c>
      <c r="BQ11" s="17">
        <v>0.187226383469554</v>
      </c>
      <c r="BR11" s="17">
        <v>0.23169964818347799</v>
      </c>
      <c r="BS11" s="17"/>
      <c r="BT11" s="17">
        <v>0.18585418290105701</v>
      </c>
      <c r="BU11" s="17">
        <v>0.31043533538315299</v>
      </c>
      <c r="BV11" s="17">
        <v>0.21976640563227601</v>
      </c>
      <c r="BW11" s="17"/>
      <c r="BX11" s="17">
        <v>0.19193720849500601</v>
      </c>
      <c r="BY11" s="17">
        <v>0.23073408285549199</v>
      </c>
      <c r="BZ11" s="17"/>
      <c r="CA11" s="17">
        <v>0.16488321286534999</v>
      </c>
      <c r="CB11" s="17">
        <v>0.201394590104226</v>
      </c>
      <c r="CC11" s="17">
        <v>0.22351162088537599</v>
      </c>
      <c r="CD11" s="17">
        <v>0.18214793582761199</v>
      </c>
      <c r="CE11" s="17">
        <v>0.21636047515977799</v>
      </c>
    </row>
    <row r="12" spans="2:83" x14ac:dyDescent="0.35">
      <c r="B12" s="18" t="s">
        <v>176</v>
      </c>
      <c r="C12" s="17">
        <v>6.4266853337388394E-2</v>
      </c>
      <c r="D12" s="17">
        <v>6.9704828884999306E-2</v>
      </c>
      <c r="E12" s="17">
        <v>5.9531947430339502E-2</v>
      </c>
      <c r="F12" s="17"/>
      <c r="G12" s="17">
        <v>5.93690159045063E-2</v>
      </c>
      <c r="H12" s="17">
        <v>4.30551328411162E-2</v>
      </c>
      <c r="I12" s="17">
        <v>3.9880256234043399E-2</v>
      </c>
      <c r="J12" s="17">
        <v>5.50362416147352E-2</v>
      </c>
      <c r="K12" s="17">
        <v>9.7578389693011205E-2</v>
      </c>
      <c r="L12" s="17">
        <v>8.9835250471908795E-2</v>
      </c>
      <c r="M12" s="17"/>
      <c r="N12" s="17">
        <v>4.8735509228385897E-2</v>
      </c>
      <c r="O12" s="17">
        <v>6.6362393670459804E-2</v>
      </c>
      <c r="P12" s="17">
        <v>7.58419098484263E-2</v>
      </c>
      <c r="Q12" s="17">
        <v>7.5415672324635502E-2</v>
      </c>
      <c r="R12" s="17">
        <v>4.65264083061123E-2</v>
      </c>
      <c r="S12" s="17">
        <v>9.7042770995177205E-2</v>
      </c>
      <c r="T12" s="17">
        <v>8.5711507686435401E-2</v>
      </c>
      <c r="U12" s="17">
        <v>2.3381060874870602E-2</v>
      </c>
      <c r="V12" s="17">
        <v>5.1344588094118002E-2</v>
      </c>
      <c r="W12" s="17">
        <v>5.9967290458941898E-2</v>
      </c>
      <c r="X12" s="17">
        <v>7.1448266197742402E-2</v>
      </c>
      <c r="Y12" s="17">
        <v>5.1686661977753401E-2</v>
      </c>
      <c r="Z12" s="17"/>
      <c r="AA12" s="17">
        <v>7.8926704353216998E-2</v>
      </c>
      <c r="AB12" s="17">
        <v>6.93105196111099E-2</v>
      </c>
      <c r="AC12" s="17">
        <v>5.8904543544300303E-2</v>
      </c>
      <c r="AD12" s="17">
        <v>4.8427760302393999E-2</v>
      </c>
      <c r="AE12" s="17"/>
      <c r="AF12" s="17">
        <v>6.0656124506470503E-2</v>
      </c>
      <c r="AG12" s="17">
        <v>5.9339419623294899E-2</v>
      </c>
      <c r="AH12" s="17">
        <v>4.3428923900785003E-2</v>
      </c>
      <c r="AI12" s="17">
        <v>8.1228361417733097E-2</v>
      </c>
      <c r="AJ12" s="17">
        <v>8.4552539789498102E-2</v>
      </c>
      <c r="AK12" s="17">
        <v>4.4314761965657798E-2</v>
      </c>
      <c r="AL12" s="17"/>
      <c r="AM12" s="17">
        <v>8.5393090032791302E-2</v>
      </c>
      <c r="AN12" s="17">
        <v>4.45928403452686E-2</v>
      </c>
      <c r="AO12" s="17">
        <v>8.30797511092599E-2</v>
      </c>
      <c r="AP12" s="17">
        <v>4.2217721821964503E-2</v>
      </c>
      <c r="AQ12" s="17">
        <v>3.6104369505784398E-2</v>
      </c>
      <c r="AR12" s="17"/>
      <c r="AS12" s="17">
        <v>9.6085785496388298E-2</v>
      </c>
      <c r="AT12" s="17">
        <v>4.7717164418770497E-2</v>
      </c>
      <c r="AU12" s="17">
        <v>5.7092049937083E-2</v>
      </c>
      <c r="AV12" s="17"/>
      <c r="AW12" s="17">
        <v>5.9739422062543901E-2</v>
      </c>
      <c r="AX12" s="17">
        <v>6.0514987938074402E-2</v>
      </c>
      <c r="AY12" s="17">
        <v>7.2245224251512793E-2</v>
      </c>
      <c r="AZ12" s="17">
        <v>7.6360251699076301E-2</v>
      </c>
      <c r="BA12" s="17">
        <v>7.6876348509572506E-2</v>
      </c>
      <c r="BB12" s="17"/>
      <c r="BC12" s="17">
        <v>8.7102302875370796E-2</v>
      </c>
      <c r="BD12" s="17">
        <v>4.4426346060503101E-2</v>
      </c>
      <c r="BE12" s="17" t="s">
        <v>101</v>
      </c>
      <c r="BF12" s="17">
        <v>3.8138956374601601E-2</v>
      </c>
      <c r="BG12" s="17">
        <v>4.0082416181405497E-2</v>
      </c>
      <c r="BH12" s="17">
        <v>6.3480450039527694E-2</v>
      </c>
      <c r="BI12" s="17">
        <v>4.5613080480543203E-2</v>
      </c>
      <c r="BJ12" s="17"/>
      <c r="BK12" s="17">
        <v>5.6558865279958799E-2</v>
      </c>
      <c r="BL12" s="17">
        <v>6.18415334434066E-2</v>
      </c>
      <c r="BM12" s="17">
        <v>5.3784702200541802E-2</v>
      </c>
      <c r="BN12" s="17">
        <v>6.2853585223193703E-2</v>
      </c>
      <c r="BO12" s="17">
        <v>0.111159589069333</v>
      </c>
      <c r="BP12" s="17">
        <v>6.1713547798983699E-2</v>
      </c>
      <c r="BQ12" s="17">
        <v>7.0698298932178105E-2</v>
      </c>
      <c r="BR12" s="17">
        <v>5.1959911519280998E-2</v>
      </c>
      <c r="BS12" s="17"/>
      <c r="BT12" s="17">
        <v>3.2144171681529603E-2</v>
      </c>
      <c r="BU12" s="17">
        <v>7.7211943337193306E-2</v>
      </c>
      <c r="BV12" s="17">
        <v>8.0430535044592993E-2</v>
      </c>
      <c r="BW12" s="17"/>
      <c r="BX12" s="17">
        <v>3.4911330902742801E-2</v>
      </c>
      <c r="BY12" s="17">
        <v>6.9242384725077905E-2</v>
      </c>
      <c r="BZ12" s="17"/>
      <c r="CA12" s="17">
        <v>5.4610717540355402E-2</v>
      </c>
      <c r="CB12" s="17">
        <v>7.9345781407580807E-2</v>
      </c>
      <c r="CC12" s="17">
        <v>6.8476869575513105E-2</v>
      </c>
      <c r="CD12" s="17">
        <v>5.3638318244544597E-2</v>
      </c>
      <c r="CE12" s="17">
        <v>3.9592711245119698E-2</v>
      </c>
    </row>
    <row r="13" spans="2:83" x14ac:dyDescent="0.35">
      <c r="B13" s="18" t="s">
        <v>177</v>
      </c>
      <c r="C13" s="17">
        <v>1.32892927336144E-2</v>
      </c>
      <c r="D13" s="17">
        <v>2.3157581997043399E-2</v>
      </c>
      <c r="E13" s="17">
        <v>3.77936536581299E-3</v>
      </c>
      <c r="F13" s="17"/>
      <c r="G13" s="17">
        <v>8.63104958076155E-3</v>
      </c>
      <c r="H13" s="17">
        <v>1.7805359774977901E-2</v>
      </c>
      <c r="I13" s="17">
        <v>5.7721211278258903E-3</v>
      </c>
      <c r="J13" s="17">
        <v>1.45596232284075E-2</v>
      </c>
      <c r="K13" s="17">
        <v>1.4172150099357799E-2</v>
      </c>
      <c r="L13" s="17">
        <v>1.7187544224187501E-2</v>
      </c>
      <c r="M13" s="17"/>
      <c r="N13" s="17">
        <v>2.17434804433068E-2</v>
      </c>
      <c r="O13" s="17">
        <v>3.5002037379327798E-2</v>
      </c>
      <c r="P13" s="17">
        <v>1.0664870179440501E-2</v>
      </c>
      <c r="Q13" s="17">
        <v>5.2951877899571004E-3</v>
      </c>
      <c r="R13" s="17">
        <v>1.70725645246293E-2</v>
      </c>
      <c r="S13" s="17">
        <v>0</v>
      </c>
      <c r="T13" s="17">
        <v>0</v>
      </c>
      <c r="U13" s="17">
        <v>1.22365230511718E-2</v>
      </c>
      <c r="V13" s="17">
        <v>4.7192660277444497E-3</v>
      </c>
      <c r="W13" s="17">
        <v>2.0147303879056801E-2</v>
      </c>
      <c r="X13" s="17">
        <v>6.7832972398606797E-3</v>
      </c>
      <c r="Y13" s="17">
        <v>0</v>
      </c>
      <c r="Z13" s="17"/>
      <c r="AA13" s="17">
        <v>1.4739411717675399E-2</v>
      </c>
      <c r="AB13" s="17">
        <v>1.4045965786134301E-2</v>
      </c>
      <c r="AC13" s="17">
        <v>1.4338992996052E-2</v>
      </c>
      <c r="AD13" s="17">
        <v>8.2091385734760196E-3</v>
      </c>
      <c r="AE13" s="17"/>
      <c r="AF13" s="17">
        <v>3.2990672559588402E-3</v>
      </c>
      <c r="AG13" s="17">
        <v>1.9686180818471399E-2</v>
      </c>
      <c r="AH13" s="17">
        <v>1.2331722917477901E-2</v>
      </c>
      <c r="AI13" s="17">
        <v>1.28813366102833E-2</v>
      </c>
      <c r="AJ13" s="17">
        <v>2.2420264596463801E-2</v>
      </c>
      <c r="AK13" s="17">
        <v>0</v>
      </c>
      <c r="AL13" s="17"/>
      <c r="AM13" s="17">
        <v>1.48543735272558E-2</v>
      </c>
      <c r="AN13" s="17">
        <v>7.7948715125206796E-3</v>
      </c>
      <c r="AO13" s="17">
        <v>2.3003219356432701E-2</v>
      </c>
      <c r="AP13" s="17">
        <v>0</v>
      </c>
      <c r="AQ13" s="17">
        <v>3.3236506739068999E-2</v>
      </c>
      <c r="AR13" s="17"/>
      <c r="AS13" s="17">
        <v>1.6751340294061001E-2</v>
      </c>
      <c r="AT13" s="17">
        <v>6.4217643565100003E-3</v>
      </c>
      <c r="AU13" s="17">
        <v>1.96801673024063E-2</v>
      </c>
      <c r="AV13" s="17"/>
      <c r="AW13" s="17">
        <v>5.1584651101387099E-3</v>
      </c>
      <c r="AX13" s="17">
        <v>2.11965336341817E-2</v>
      </c>
      <c r="AY13" s="17">
        <v>9.6530897661278904E-3</v>
      </c>
      <c r="AZ13" s="17">
        <v>1.5574215968272E-2</v>
      </c>
      <c r="BA13" s="17">
        <v>2.7852401697902401E-2</v>
      </c>
      <c r="BB13" s="17"/>
      <c r="BC13" s="17">
        <v>9.6349184481773105E-3</v>
      </c>
      <c r="BD13" s="17">
        <v>1.2842021050457999E-2</v>
      </c>
      <c r="BE13" s="17" t="s">
        <v>101</v>
      </c>
      <c r="BF13" s="17">
        <v>3.8450338529900298E-2</v>
      </c>
      <c r="BG13" s="17">
        <v>5.2794133146517796E-3</v>
      </c>
      <c r="BH13" s="17">
        <v>1.2016136272460299E-2</v>
      </c>
      <c r="BI13" s="17">
        <v>1.47726842856907E-2</v>
      </c>
      <c r="BJ13" s="17"/>
      <c r="BK13" s="17">
        <v>2.0237850695266998E-2</v>
      </c>
      <c r="BL13" s="17">
        <v>1.14928255883279E-2</v>
      </c>
      <c r="BM13" s="17">
        <v>7.3453824825623001E-3</v>
      </c>
      <c r="BN13" s="17">
        <v>9.6117166264283304E-3</v>
      </c>
      <c r="BO13" s="17">
        <v>1.3824466831707899E-2</v>
      </c>
      <c r="BP13" s="17">
        <v>3.1740291354992997E-2</v>
      </c>
      <c r="BQ13" s="17">
        <v>1.5412009861208E-2</v>
      </c>
      <c r="BR13" s="17">
        <v>7.4180832090940101E-3</v>
      </c>
      <c r="BS13" s="17"/>
      <c r="BT13" s="17">
        <v>7.4777270583686701E-3</v>
      </c>
      <c r="BU13" s="17">
        <v>2.2706791643341599E-2</v>
      </c>
      <c r="BV13" s="17">
        <v>1.1664668474204399E-2</v>
      </c>
      <c r="BW13" s="17"/>
      <c r="BX13" s="17">
        <v>1.8636631852189001E-2</v>
      </c>
      <c r="BY13" s="17">
        <v>1.2367951121138501E-2</v>
      </c>
      <c r="BZ13" s="17"/>
      <c r="CA13" s="17">
        <v>9.6760547757523893E-3</v>
      </c>
      <c r="CB13" s="17">
        <v>1.16554473493947E-2</v>
      </c>
      <c r="CC13" s="17">
        <v>1.85082574180447E-2</v>
      </c>
      <c r="CD13" s="17">
        <v>1.60381336415822E-2</v>
      </c>
      <c r="CE13" s="17">
        <v>6.6562738593517702E-3</v>
      </c>
    </row>
    <row r="14" spans="2:83" x14ac:dyDescent="0.35">
      <c r="B14" s="18" t="s">
        <v>113</v>
      </c>
      <c r="C14" s="17">
        <v>4.1943345209739198E-2</v>
      </c>
      <c r="D14" s="17">
        <v>4.0101252821465198E-2</v>
      </c>
      <c r="E14" s="17">
        <v>4.3079850396116302E-2</v>
      </c>
      <c r="F14" s="17"/>
      <c r="G14" s="17">
        <v>3.0625296174548001E-2</v>
      </c>
      <c r="H14" s="17">
        <v>4.8966371008021502E-2</v>
      </c>
      <c r="I14" s="17">
        <v>2.72343127557047E-2</v>
      </c>
      <c r="J14" s="17">
        <v>6.2722265614836806E-2</v>
      </c>
      <c r="K14" s="17">
        <v>5.2149383045167599E-2</v>
      </c>
      <c r="L14" s="17">
        <v>3.2062404322502298E-2</v>
      </c>
      <c r="M14" s="17"/>
      <c r="N14" s="17">
        <v>4.2827037571189698E-2</v>
      </c>
      <c r="O14" s="17">
        <v>4.1358171811386298E-2</v>
      </c>
      <c r="P14" s="17">
        <v>2.2409471066293998E-2</v>
      </c>
      <c r="Q14" s="17">
        <v>6.0140336737226199E-2</v>
      </c>
      <c r="R14" s="17">
        <v>5.73759373801725E-2</v>
      </c>
      <c r="S14" s="17">
        <v>2.3787104355374601E-2</v>
      </c>
      <c r="T14" s="17">
        <v>4.9148302322341499E-2</v>
      </c>
      <c r="U14" s="17">
        <v>5.8516498135893998E-2</v>
      </c>
      <c r="V14" s="17">
        <v>3.9166339556147803E-2</v>
      </c>
      <c r="W14" s="17">
        <v>4.3207234477485798E-2</v>
      </c>
      <c r="X14" s="17">
        <v>3.6261999205120701E-2</v>
      </c>
      <c r="Y14" s="17">
        <v>3.0911108046299901E-2</v>
      </c>
      <c r="Z14" s="17"/>
      <c r="AA14" s="17">
        <v>3.5300327268503497E-2</v>
      </c>
      <c r="AB14" s="17">
        <v>5.39189145962084E-2</v>
      </c>
      <c r="AC14" s="17">
        <v>2.41086196000985E-2</v>
      </c>
      <c r="AD14" s="17">
        <v>5.0731248524757501E-2</v>
      </c>
      <c r="AE14" s="17"/>
      <c r="AF14" s="17">
        <v>3.10359799383923E-2</v>
      </c>
      <c r="AG14" s="17">
        <v>4.8966111686531998E-2</v>
      </c>
      <c r="AH14" s="17">
        <v>5.0922592640890899E-2</v>
      </c>
      <c r="AI14" s="17">
        <v>4.8393632429445797E-2</v>
      </c>
      <c r="AJ14" s="17">
        <v>4.04088082520297E-2</v>
      </c>
      <c r="AK14" s="17">
        <v>0</v>
      </c>
      <c r="AL14" s="17"/>
      <c r="AM14" s="17">
        <v>3.7584043359735003E-2</v>
      </c>
      <c r="AN14" s="17">
        <v>3.4213192027549202E-2</v>
      </c>
      <c r="AO14" s="17">
        <v>4.78866178971332E-2</v>
      </c>
      <c r="AP14" s="17">
        <v>0</v>
      </c>
      <c r="AQ14" s="17">
        <v>7.4892064607492703E-2</v>
      </c>
      <c r="AR14" s="17"/>
      <c r="AS14" s="17">
        <v>3.4036657910749397E-2</v>
      </c>
      <c r="AT14" s="17">
        <v>3.9185383948440497E-2</v>
      </c>
      <c r="AU14" s="17">
        <v>3.8893948335831999E-2</v>
      </c>
      <c r="AV14" s="17"/>
      <c r="AW14" s="17">
        <v>4.3431989856984599E-2</v>
      </c>
      <c r="AX14" s="17">
        <v>3.5901628132744799E-2</v>
      </c>
      <c r="AY14" s="17">
        <v>4.6894144597729698E-2</v>
      </c>
      <c r="AZ14" s="17">
        <v>4.6834189090437801E-2</v>
      </c>
      <c r="BA14" s="17">
        <v>2.4194091071465602E-2</v>
      </c>
      <c r="BB14" s="17"/>
      <c r="BC14" s="17">
        <v>4.2066264710689402E-2</v>
      </c>
      <c r="BD14" s="17">
        <v>3.1915601261525803E-2</v>
      </c>
      <c r="BE14" s="17" t="s">
        <v>101</v>
      </c>
      <c r="BF14" s="17">
        <v>2.2867534155555699E-2</v>
      </c>
      <c r="BG14" s="17">
        <v>7.86472479551166E-2</v>
      </c>
      <c r="BH14" s="17">
        <v>4.39445445819035E-2</v>
      </c>
      <c r="BI14" s="17">
        <v>5.4273834946653103E-2</v>
      </c>
      <c r="BJ14" s="17"/>
      <c r="BK14" s="17">
        <v>8.7140920705253699E-2</v>
      </c>
      <c r="BL14" s="17">
        <v>5.1043866222734498E-2</v>
      </c>
      <c r="BM14" s="17">
        <v>3.7751544795808799E-2</v>
      </c>
      <c r="BN14" s="17">
        <v>3.33773842009875E-2</v>
      </c>
      <c r="BO14" s="17">
        <v>2.2811200081586401E-2</v>
      </c>
      <c r="BP14" s="17">
        <v>1.97940521198634E-2</v>
      </c>
      <c r="BQ14" s="17">
        <v>6.1998122645910002E-2</v>
      </c>
      <c r="BR14" s="17">
        <v>1.85448019074369E-2</v>
      </c>
      <c r="BS14" s="17"/>
      <c r="BT14" s="17">
        <v>2.9409705172405799E-2</v>
      </c>
      <c r="BU14" s="17">
        <v>4.7083454590508403E-2</v>
      </c>
      <c r="BV14" s="17">
        <v>4.8334560670315697E-2</v>
      </c>
      <c r="BW14" s="17"/>
      <c r="BX14" s="17">
        <v>1.6628933712417499E-2</v>
      </c>
      <c r="BY14" s="17">
        <v>4.7590515108463897E-2</v>
      </c>
      <c r="BZ14" s="17"/>
      <c r="CA14" s="17">
        <v>0</v>
      </c>
      <c r="CB14" s="17">
        <v>4.0774323503136298E-2</v>
      </c>
      <c r="CC14" s="17">
        <v>3.3495617821077302E-2</v>
      </c>
      <c r="CD14" s="17">
        <v>1.6652976900673501E-2</v>
      </c>
      <c r="CE14" s="17">
        <v>4.9674023107905398E-2</v>
      </c>
    </row>
    <row r="15" spans="2:83" x14ac:dyDescent="0.35">
      <c r="B15" s="18" t="s">
        <v>178</v>
      </c>
      <c r="C15" s="20">
        <v>0.64631699848022295</v>
      </c>
      <c r="D15" s="20">
        <v>0.63816064210986101</v>
      </c>
      <c r="E15" s="20">
        <v>0.65300265759773202</v>
      </c>
      <c r="F15" s="20"/>
      <c r="G15" s="20">
        <v>0.69620240048985604</v>
      </c>
      <c r="H15" s="20">
        <v>0.73512691889492199</v>
      </c>
      <c r="I15" s="20">
        <v>0.71270125443995902</v>
      </c>
      <c r="J15" s="20">
        <v>0.64906057857904997</v>
      </c>
      <c r="K15" s="20">
        <v>0.57565481712287103</v>
      </c>
      <c r="L15" s="20">
        <v>0.53168521168074601</v>
      </c>
      <c r="M15" s="20"/>
      <c r="N15" s="20">
        <v>0.72123692649070303</v>
      </c>
      <c r="O15" s="20">
        <v>0.62299683850235099</v>
      </c>
      <c r="P15" s="20">
        <v>0.62655526914125104</v>
      </c>
      <c r="Q15" s="20">
        <v>0.612058551921143</v>
      </c>
      <c r="R15" s="20">
        <v>0.57595514273661996</v>
      </c>
      <c r="S15" s="20">
        <v>0.62184338495324698</v>
      </c>
      <c r="T15" s="20">
        <v>0.68025811843967998</v>
      </c>
      <c r="U15" s="20">
        <v>0.778813327076048</v>
      </c>
      <c r="V15" s="20">
        <v>0.67922385697108301</v>
      </c>
      <c r="W15" s="20">
        <v>0.56524783401365397</v>
      </c>
      <c r="X15" s="20">
        <v>0.650595115212939</v>
      </c>
      <c r="Y15" s="20">
        <v>0.63997648358639003</v>
      </c>
      <c r="Z15" s="20"/>
      <c r="AA15" s="20">
        <v>0.63652444316428203</v>
      </c>
      <c r="AB15" s="20">
        <v>0.61900393340451398</v>
      </c>
      <c r="AC15" s="20">
        <v>0.67540317306389397</v>
      </c>
      <c r="AD15" s="20">
        <v>0.66264891799509296</v>
      </c>
      <c r="AE15" s="20"/>
      <c r="AF15" s="20">
        <v>0.71642591707368297</v>
      </c>
      <c r="AG15" s="20">
        <v>0.63672644482980101</v>
      </c>
      <c r="AH15" s="20">
        <v>0.67075650267163101</v>
      </c>
      <c r="AI15" s="20">
        <v>0.60420565912305702</v>
      </c>
      <c r="AJ15" s="20">
        <v>0.57622440358900895</v>
      </c>
      <c r="AK15" s="20">
        <v>0.65910852908206397</v>
      </c>
      <c r="AL15" s="20"/>
      <c r="AM15" s="20">
        <v>0.60111773156014603</v>
      </c>
      <c r="AN15" s="20">
        <v>0.74441917955973802</v>
      </c>
      <c r="AO15" s="20">
        <v>0.59374404743759102</v>
      </c>
      <c r="AP15" s="20">
        <v>0.77845797146324602</v>
      </c>
      <c r="AQ15" s="20">
        <v>0.57626456973203799</v>
      </c>
      <c r="AR15" s="20"/>
      <c r="AS15" s="20">
        <v>0.57277239371564004</v>
      </c>
      <c r="AT15" s="20">
        <v>0.72480320297381495</v>
      </c>
      <c r="AU15" s="20">
        <v>0.68402310659551702</v>
      </c>
      <c r="AV15" s="20"/>
      <c r="AW15" s="20">
        <v>0.65138563283166995</v>
      </c>
      <c r="AX15" s="20">
        <v>0.64826691853082496</v>
      </c>
      <c r="AY15" s="20">
        <v>0.61750553898079097</v>
      </c>
      <c r="AZ15" s="20">
        <v>0.67044836696938104</v>
      </c>
      <c r="BA15" s="20">
        <v>0.68626485987201102</v>
      </c>
      <c r="BB15" s="20"/>
      <c r="BC15" s="20">
        <v>0.58392836808378701</v>
      </c>
      <c r="BD15" s="20">
        <v>0.70110772613619199</v>
      </c>
      <c r="BE15" s="20" t="s">
        <v>101</v>
      </c>
      <c r="BF15" s="20">
        <v>0.66088772106054505</v>
      </c>
      <c r="BG15" s="20">
        <v>0.692956833445874</v>
      </c>
      <c r="BH15" s="20">
        <v>0.69068776270918397</v>
      </c>
      <c r="BI15" s="20">
        <v>0.67144948673279303</v>
      </c>
      <c r="BJ15" s="20"/>
      <c r="BK15" s="20">
        <v>0.68008215141345496</v>
      </c>
      <c r="BL15" s="20">
        <v>0.62390724771548101</v>
      </c>
      <c r="BM15" s="20">
        <v>0.63114271101045005</v>
      </c>
      <c r="BN15" s="20">
        <v>0.67379086705759506</v>
      </c>
      <c r="BO15" s="20">
        <v>0.59270548485833097</v>
      </c>
      <c r="BP15" s="20">
        <v>0.68811820808452795</v>
      </c>
      <c r="BQ15" s="20">
        <v>0.66466518509115002</v>
      </c>
      <c r="BR15" s="20">
        <v>0.69037755518070998</v>
      </c>
      <c r="BS15" s="20"/>
      <c r="BT15" s="20">
        <v>0.74511421318663895</v>
      </c>
      <c r="BU15" s="20">
        <v>0.54256247504580302</v>
      </c>
      <c r="BV15" s="20">
        <v>0.63980383017860998</v>
      </c>
      <c r="BW15" s="20"/>
      <c r="BX15" s="20">
        <v>0.73788589503764401</v>
      </c>
      <c r="BY15" s="20">
        <v>0.64006506618982795</v>
      </c>
      <c r="BZ15" s="20"/>
      <c r="CA15" s="20">
        <v>0.77083001481854296</v>
      </c>
      <c r="CB15" s="20">
        <v>0.66682985763566205</v>
      </c>
      <c r="CC15" s="20">
        <v>0.65600763429998898</v>
      </c>
      <c r="CD15" s="20">
        <v>0.73152263538558704</v>
      </c>
      <c r="CE15" s="20">
        <v>0.68771651662784505</v>
      </c>
    </row>
    <row r="16" spans="2:83" x14ac:dyDescent="0.35">
      <c r="B16" s="18" t="s">
        <v>179</v>
      </c>
      <c r="C16" s="20">
        <v>7.7556146071002793E-2</v>
      </c>
      <c r="D16" s="20">
        <v>9.2862410882042806E-2</v>
      </c>
      <c r="E16" s="20">
        <v>6.33113127961525E-2</v>
      </c>
      <c r="F16" s="20"/>
      <c r="G16" s="20">
        <v>6.8000065485267894E-2</v>
      </c>
      <c r="H16" s="20">
        <v>6.0860492616094101E-2</v>
      </c>
      <c r="I16" s="20">
        <v>4.5652377361869299E-2</v>
      </c>
      <c r="J16" s="20">
        <v>6.9595864843142605E-2</v>
      </c>
      <c r="K16" s="20">
        <v>0.111750539792369</v>
      </c>
      <c r="L16" s="20">
        <v>0.107022794696096</v>
      </c>
      <c r="M16" s="20"/>
      <c r="N16" s="20">
        <v>7.0478989671692693E-2</v>
      </c>
      <c r="O16" s="20">
        <v>0.101364431049788</v>
      </c>
      <c r="P16" s="20">
        <v>8.6506780027866798E-2</v>
      </c>
      <c r="Q16" s="20">
        <v>8.0710860114592595E-2</v>
      </c>
      <c r="R16" s="20">
        <v>6.3598972830741493E-2</v>
      </c>
      <c r="S16" s="20">
        <v>9.7042770995177205E-2</v>
      </c>
      <c r="T16" s="20">
        <v>8.5711507686435401E-2</v>
      </c>
      <c r="U16" s="20">
        <v>3.5617583926042397E-2</v>
      </c>
      <c r="V16" s="20">
        <v>5.6063854121862502E-2</v>
      </c>
      <c r="W16" s="20">
        <v>8.0114594337998696E-2</v>
      </c>
      <c r="X16" s="20">
        <v>7.8231563437603097E-2</v>
      </c>
      <c r="Y16" s="20">
        <v>5.1686661977753401E-2</v>
      </c>
      <c r="Z16" s="20"/>
      <c r="AA16" s="20">
        <v>9.3666116070892397E-2</v>
      </c>
      <c r="AB16" s="20">
        <v>8.3356485397244204E-2</v>
      </c>
      <c r="AC16" s="20">
        <v>7.3243536540352303E-2</v>
      </c>
      <c r="AD16" s="20">
        <v>5.663689887587E-2</v>
      </c>
      <c r="AE16" s="20"/>
      <c r="AF16" s="20">
        <v>6.3955191762429295E-2</v>
      </c>
      <c r="AG16" s="20">
        <v>7.9025600441766403E-2</v>
      </c>
      <c r="AH16" s="20">
        <v>5.5760646818262899E-2</v>
      </c>
      <c r="AI16" s="20">
        <v>9.41096980280164E-2</v>
      </c>
      <c r="AJ16" s="20">
        <v>0.106972804385962</v>
      </c>
      <c r="AK16" s="20">
        <v>4.4314761965657798E-2</v>
      </c>
      <c r="AL16" s="20"/>
      <c r="AM16" s="20">
        <v>0.100247463560047</v>
      </c>
      <c r="AN16" s="20">
        <v>5.2387711857789301E-2</v>
      </c>
      <c r="AO16" s="20">
        <v>0.106082970465693</v>
      </c>
      <c r="AP16" s="20">
        <v>4.2217721821964503E-2</v>
      </c>
      <c r="AQ16" s="20">
        <v>6.93408762448533E-2</v>
      </c>
      <c r="AR16" s="20"/>
      <c r="AS16" s="20">
        <v>0.11283712579044899</v>
      </c>
      <c r="AT16" s="20">
        <v>5.4138928775280502E-2</v>
      </c>
      <c r="AU16" s="20">
        <v>7.6772217239489293E-2</v>
      </c>
      <c r="AV16" s="20"/>
      <c r="AW16" s="20">
        <v>6.4897887172682606E-2</v>
      </c>
      <c r="AX16" s="20">
        <v>8.1711521572256099E-2</v>
      </c>
      <c r="AY16" s="20">
        <v>8.1898314017640694E-2</v>
      </c>
      <c r="AZ16" s="20">
        <v>9.1934467667348294E-2</v>
      </c>
      <c r="BA16" s="20">
        <v>0.104728750207475</v>
      </c>
      <c r="BB16" s="20"/>
      <c r="BC16" s="20">
        <v>9.6737221323548103E-2</v>
      </c>
      <c r="BD16" s="20">
        <v>5.7268367110961102E-2</v>
      </c>
      <c r="BE16" s="20" t="s">
        <v>101</v>
      </c>
      <c r="BF16" s="20">
        <v>7.6589294904501906E-2</v>
      </c>
      <c r="BG16" s="20">
        <v>4.5361829496057299E-2</v>
      </c>
      <c r="BH16" s="20">
        <v>7.5496586311987995E-2</v>
      </c>
      <c r="BI16" s="20">
        <v>6.03857647662338E-2</v>
      </c>
      <c r="BJ16" s="20"/>
      <c r="BK16" s="20">
        <v>7.6796715975225804E-2</v>
      </c>
      <c r="BL16" s="20">
        <v>7.3334359031734603E-2</v>
      </c>
      <c r="BM16" s="20">
        <v>6.1130084683104102E-2</v>
      </c>
      <c r="BN16" s="20">
        <v>7.2465301849621994E-2</v>
      </c>
      <c r="BO16" s="20">
        <v>0.12498405590104</v>
      </c>
      <c r="BP16" s="20">
        <v>9.3453839153976703E-2</v>
      </c>
      <c r="BQ16" s="20">
        <v>8.6110308793386103E-2</v>
      </c>
      <c r="BR16" s="20">
        <v>5.9377994728375003E-2</v>
      </c>
      <c r="BS16" s="20"/>
      <c r="BT16" s="20">
        <v>3.9621898739898201E-2</v>
      </c>
      <c r="BU16" s="20">
        <v>9.9918734980534898E-2</v>
      </c>
      <c r="BV16" s="20">
        <v>9.2095203518797394E-2</v>
      </c>
      <c r="BW16" s="20"/>
      <c r="BX16" s="20">
        <v>5.3547962754931802E-2</v>
      </c>
      <c r="BY16" s="20">
        <v>8.1610335846216298E-2</v>
      </c>
      <c r="BZ16" s="20"/>
      <c r="CA16" s="20">
        <v>6.4286772316107799E-2</v>
      </c>
      <c r="CB16" s="20">
        <v>9.10012287569755E-2</v>
      </c>
      <c r="CC16" s="20">
        <v>8.6985126993557801E-2</v>
      </c>
      <c r="CD16" s="20">
        <v>6.96764518861267E-2</v>
      </c>
      <c r="CE16" s="20">
        <v>4.62489851044715E-2</v>
      </c>
    </row>
    <row r="17" spans="2:83" x14ac:dyDescent="0.35">
      <c r="B17" s="18" t="s">
        <v>140</v>
      </c>
      <c r="C17" s="21">
        <v>0.56876085240922003</v>
      </c>
      <c r="D17" s="21">
        <v>0.54529823122781795</v>
      </c>
      <c r="E17" s="21">
        <v>0.58969134480158003</v>
      </c>
      <c r="F17" s="21"/>
      <c r="G17" s="21">
        <v>0.628202335004588</v>
      </c>
      <c r="H17" s="21">
        <v>0.67426642627882805</v>
      </c>
      <c r="I17" s="21">
        <v>0.66704887707809002</v>
      </c>
      <c r="J17" s="21">
        <v>0.57946471373590802</v>
      </c>
      <c r="K17" s="21">
        <v>0.46390427733050199</v>
      </c>
      <c r="L17" s="21">
        <v>0.42466241698464902</v>
      </c>
      <c r="M17" s="21"/>
      <c r="N17" s="21">
        <v>0.65075793681901095</v>
      </c>
      <c r="O17" s="21">
        <v>0.52163240745256401</v>
      </c>
      <c r="P17" s="21">
        <v>0.54004848911338499</v>
      </c>
      <c r="Q17" s="21">
        <v>0.53134769180655095</v>
      </c>
      <c r="R17" s="21">
        <v>0.51235616990587796</v>
      </c>
      <c r="S17" s="21">
        <v>0.52480061395806998</v>
      </c>
      <c r="T17" s="21">
        <v>0.594546610753244</v>
      </c>
      <c r="U17" s="21">
        <v>0.74319574315000503</v>
      </c>
      <c r="V17" s="21">
        <v>0.62316000284922002</v>
      </c>
      <c r="W17" s="21">
        <v>0.48513323967565603</v>
      </c>
      <c r="X17" s="21">
        <v>0.57236355177533604</v>
      </c>
      <c r="Y17" s="21">
        <v>0.58828982160863696</v>
      </c>
      <c r="Z17" s="21"/>
      <c r="AA17" s="21">
        <v>0.54285832709338899</v>
      </c>
      <c r="AB17" s="21">
        <v>0.53564744800726904</v>
      </c>
      <c r="AC17" s="21">
        <v>0.60215963652354199</v>
      </c>
      <c r="AD17" s="21">
        <v>0.60601201911922298</v>
      </c>
      <c r="AE17" s="21"/>
      <c r="AF17" s="21">
        <v>0.65247072531125405</v>
      </c>
      <c r="AG17" s="21">
        <v>0.55770084438803502</v>
      </c>
      <c r="AH17" s="21">
        <v>0.61499585585336802</v>
      </c>
      <c r="AI17" s="21">
        <v>0.51009596109504096</v>
      </c>
      <c r="AJ17" s="21">
        <v>0.46925159920304699</v>
      </c>
      <c r="AK17" s="21">
        <v>0.61479376711640599</v>
      </c>
      <c r="AL17" s="21"/>
      <c r="AM17" s="21">
        <v>0.50087026800009904</v>
      </c>
      <c r="AN17" s="21">
        <v>0.69203146770194801</v>
      </c>
      <c r="AO17" s="21">
        <v>0.48766107697189798</v>
      </c>
      <c r="AP17" s="21">
        <v>0.73624024964128199</v>
      </c>
      <c r="AQ17" s="21">
        <v>0.50692369348718502</v>
      </c>
      <c r="AR17" s="21"/>
      <c r="AS17" s="21">
        <v>0.45993526792519102</v>
      </c>
      <c r="AT17" s="21">
        <v>0.67066427419853403</v>
      </c>
      <c r="AU17" s="21">
        <v>0.607250889356028</v>
      </c>
      <c r="AV17" s="21"/>
      <c r="AW17" s="21">
        <v>0.58648774565898798</v>
      </c>
      <c r="AX17" s="21">
        <v>0.56655539695856905</v>
      </c>
      <c r="AY17" s="21">
        <v>0.53560722496315005</v>
      </c>
      <c r="AZ17" s="21">
        <v>0.57851389930203301</v>
      </c>
      <c r="BA17" s="21">
        <v>0.58153610966453595</v>
      </c>
      <c r="BB17" s="21"/>
      <c r="BC17" s="21">
        <v>0.487191146760239</v>
      </c>
      <c r="BD17" s="21">
        <v>0.64383935902523104</v>
      </c>
      <c r="BE17" s="21" t="s">
        <v>101</v>
      </c>
      <c r="BF17" s="21">
        <v>0.58429842615604299</v>
      </c>
      <c r="BG17" s="21">
        <v>0.64759500394981695</v>
      </c>
      <c r="BH17" s="21">
        <v>0.615191176397196</v>
      </c>
      <c r="BI17" s="21">
        <v>0.61106372196656</v>
      </c>
      <c r="BJ17" s="21"/>
      <c r="BK17" s="21">
        <v>0.60328543543822899</v>
      </c>
      <c r="BL17" s="21">
        <v>0.55057288868374599</v>
      </c>
      <c r="BM17" s="21">
        <v>0.57001262632734595</v>
      </c>
      <c r="BN17" s="21">
        <v>0.60132556520797298</v>
      </c>
      <c r="BO17" s="21">
        <v>0.46772142895729002</v>
      </c>
      <c r="BP17" s="21">
        <v>0.59466436893055097</v>
      </c>
      <c r="BQ17" s="21">
        <v>0.57855487629776303</v>
      </c>
      <c r="BR17" s="21">
        <v>0.63099956045233496</v>
      </c>
      <c r="BS17" s="21"/>
      <c r="BT17" s="21">
        <v>0.70549231444674099</v>
      </c>
      <c r="BU17" s="21">
        <v>0.44264374006526802</v>
      </c>
      <c r="BV17" s="21">
        <v>0.54770862665981301</v>
      </c>
      <c r="BW17" s="21"/>
      <c r="BX17" s="21">
        <v>0.684337932282713</v>
      </c>
      <c r="BY17" s="21">
        <v>0.55845473034361104</v>
      </c>
      <c r="BZ17" s="21"/>
      <c r="CA17" s="21">
        <v>0.70654324250243505</v>
      </c>
      <c r="CB17" s="21">
        <v>0.57582862887868702</v>
      </c>
      <c r="CC17" s="21">
        <v>0.569022507306431</v>
      </c>
      <c r="CD17" s="21">
        <v>0.661846183499461</v>
      </c>
      <c r="CE17" s="21">
        <v>0.64146753152337299</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208</v>
      </c>
      <c r="E2" s="26"/>
      <c r="F2" s="26"/>
      <c r="G2" s="26"/>
      <c r="H2" s="26"/>
      <c r="I2" s="26"/>
      <c r="J2" s="26"/>
      <c r="K2" s="26"/>
      <c r="L2" s="26"/>
      <c r="M2" s="26"/>
    </row>
    <row r="6" spans="2:13" ht="50" customHeight="1" x14ac:dyDescent="0.35">
      <c r="B6" s="23" t="s">
        <v>15</v>
      </c>
      <c r="C6" s="23" t="s">
        <v>194</v>
      </c>
      <c r="D6" s="23" t="s">
        <v>195</v>
      </c>
      <c r="E6" s="23" t="s">
        <v>196</v>
      </c>
      <c r="F6" s="23" t="s">
        <v>197</v>
      </c>
      <c r="G6" s="23" t="s">
        <v>198</v>
      </c>
      <c r="H6" s="23" t="s">
        <v>199</v>
      </c>
      <c r="I6" s="23" t="s">
        <v>200</v>
      </c>
      <c r="J6" s="23" t="s">
        <v>201</v>
      </c>
      <c r="K6" s="23" t="s">
        <v>202</v>
      </c>
      <c r="L6" s="23" t="s">
        <v>203</v>
      </c>
    </row>
    <row r="7" spans="2:13" x14ac:dyDescent="0.35">
      <c r="B7" s="18" t="s">
        <v>204</v>
      </c>
      <c r="C7" s="17">
        <v>0.69432407059272405</v>
      </c>
      <c r="D7" s="17">
        <v>8.6897727112165604E-2</v>
      </c>
      <c r="E7" s="17">
        <v>8.6496232875743401E-2</v>
      </c>
      <c r="F7" s="17">
        <v>0.33363794812737002</v>
      </c>
      <c r="G7" s="17">
        <v>0.61160967158378199</v>
      </c>
      <c r="H7" s="17">
        <v>0.51970335311938298</v>
      </c>
      <c r="I7" s="17">
        <v>0.28772410270061</v>
      </c>
      <c r="J7" s="17">
        <v>0.29974748553846298</v>
      </c>
      <c r="K7" s="17">
        <v>0.31076972512836898</v>
      </c>
      <c r="L7" s="17">
        <v>0.356825428112096</v>
      </c>
    </row>
    <row r="8" spans="2:13" ht="29" x14ac:dyDescent="0.35">
      <c r="B8" s="18" t="s">
        <v>205</v>
      </c>
      <c r="C8" s="17">
        <v>0.25297691116468402</v>
      </c>
      <c r="D8" s="17">
        <v>0.14751601758316299</v>
      </c>
      <c r="E8" s="17">
        <v>0.12601901494958301</v>
      </c>
      <c r="F8" s="17">
        <v>0.38815599693256497</v>
      </c>
      <c r="G8" s="17">
        <v>0.33625189126871202</v>
      </c>
      <c r="H8" s="17">
        <v>0.30567872602674001</v>
      </c>
      <c r="I8" s="17">
        <v>0.369177797643571</v>
      </c>
      <c r="J8" s="17">
        <v>0.37945151750225298</v>
      </c>
      <c r="K8" s="17">
        <v>0.40875085635233599</v>
      </c>
      <c r="L8" s="17">
        <v>0.409957511834531</v>
      </c>
    </row>
    <row r="9" spans="2:13" ht="29" x14ac:dyDescent="0.35">
      <c r="B9" s="18" t="s">
        <v>206</v>
      </c>
      <c r="C9" s="17">
        <v>3.8851208687933403E-2</v>
      </c>
      <c r="D9" s="17">
        <v>0.24751498691017901</v>
      </c>
      <c r="E9" s="17">
        <v>0.26421192929299703</v>
      </c>
      <c r="F9" s="17">
        <v>0.19050012365734301</v>
      </c>
      <c r="G9" s="17">
        <v>4.2877260664156598E-2</v>
      </c>
      <c r="H9" s="17">
        <v>0.14452661990611401</v>
      </c>
      <c r="I9" s="17">
        <v>0.23095078874822</v>
      </c>
      <c r="J9" s="17">
        <v>0.22917588578049</v>
      </c>
      <c r="K9" s="17">
        <v>0.21442235729463399</v>
      </c>
      <c r="L9" s="17">
        <v>0.16568870821273299</v>
      </c>
    </row>
    <row r="10" spans="2:13" x14ac:dyDescent="0.35">
      <c r="B10" s="18" t="s">
        <v>207</v>
      </c>
      <c r="C10" s="17">
        <v>1.3847809554659E-2</v>
      </c>
      <c r="D10" s="17">
        <v>0.51807126839449202</v>
      </c>
      <c r="E10" s="17">
        <v>0.52327282288167698</v>
      </c>
      <c r="F10" s="17">
        <v>8.7705931282721E-2</v>
      </c>
      <c r="G10" s="17">
        <v>9.2611764833489593E-3</v>
      </c>
      <c r="H10" s="17">
        <v>3.0091300947762599E-2</v>
      </c>
      <c r="I10" s="17">
        <v>0.112147310907599</v>
      </c>
      <c r="J10" s="17">
        <v>9.16251111787941E-2</v>
      </c>
      <c r="K10" s="17">
        <v>6.6057061224660402E-2</v>
      </c>
      <c r="L10" s="17">
        <v>6.7528351840640197E-2</v>
      </c>
    </row>
    <row r="11" spans="2:13" x14ac:dyDescent="0.35">
      <c r="B11" s="16"/>
      <c r="C11" s="16"/>
      <c r="D11" s="16"/>
      <c r="E11" s="16"/>
      <c r="F11" s="16"/>
      <c r="G11" s="16"/>
      <c r="H11" s="16"/>
      <c r="I11" s="16"/>
      <c r="J11" s="16"/>
      <c r="K11" s="16"/>
      <c r="L11" s="16"/>
    </row>
    <row r="12" spans="2:13" x14ac:dyDescent="0.35">
      <c r="B12" t="s">
        <v>104</v>
      </c>
    </row>
    <row r="13" spans="2:13" x14ac:dyDescent="0.35">
      <c r="B13" t="s">
        <v>105</v>
      </c>
    </row>
    <row r="17" spans="2:2" x14ac:dyDescent="0.35">
      <c r="B17"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204</v>
      </c>
      <c r="C9" s="17">
        <v>0.69432407059272405</v>
      </c>
      <c r="D9" s="17">
        <v>0.65040874708299501</v>
      </c>
      <c r="E9" s="17">
        <v>0.73950317699250301</v>
      </c>
      <c r="F9" s="17"/>
      <c r="G9" s="17">
        <v>0.72211708724037005</v>
      </c>
      <c r="H9" s="17">
        <v>0.68739873589726697</v>
      </c>
      <c r="I9" s="17">
        <v>0.61272136605952998</v>
      </c>
      <c r="J9" s="17">
        <v>0.67681956233040197</v>
      </c>
      <c r="K9" s="17">
        <v>0.74407491910170698</v>
      </c>
      <c r="L9" s="17">
        <v>0.72854137679596598</v>
      </c>
      <c r="M9" s="17"/>
      <c r="N9" s="17">
        <v>0.67851502202950698</v>
      </c>
      <c r="O9" s="17">
        <v>0.70013839166789604</v>
      </c>
      <c r="P9" s="17">
        <v>0.708745636959355</v>
      </c>
      <c r="Q9" s="17">
        <v>0.66579773721385005</v>
      </c>
      <c r="R9" s="17">
        <v>0.726641877953632</v>
      </c>
      <c r="S9" s="17">
        <v>0.63847976261549599</v>
      </c>
      <c r="T9" s="17">
        <v>0.72483900930451195</v>
      </c>
      <c r="U9" s="17">
        <v>0.61827276014747601</v>
      </c>
      <c r="V9" s="17">
        <v>0.741925759599114</v>
      </c>
      <c r="W9" s="17">
        <v>0.63293032404062</v>
      </c>
      <c r="X9" s="17">
        <v>0.79043837184799104</v>
      </c>
      <c r="Y9" s="17">
        <v>0.75070270568041897</v>
      </c>
      <c r="Z9" s="17"/>
      <c r="AA9" s="17">
        <v>0.80161439803296797</v>
      </c>
      <c r="AB9" s="17">
        <v>0.73859205007656503</v>
      </c>
      <c r="AC9" s="17">
        <v>0.67106559379721398</v>
      </c>
      <c r="AD9" s="17">
        <v>0.55628175999626095</v>
      </c>
      <c r="AE9" s="17"/>
      <c r="AF9" s="17">
        <v>0.64225263608751004</v>
      </c>
      <c r="AG9" s="17">
        <v>0.67866131927820705</v>
      </c>
      <c r="AH9" s="17">
        <v>0.72117327276576904</v>
      </c>
      <c r="AI9" s="17">
        <v>0.71489559748781195</v>
      </c>
      <c r="AJ9" s="17">
        <v>0.72453982069479494</v>
      </c>
      <c r="AK9" s="17">
        <v>0.81061693296888504</v>
      </c>
      <c r="AL9" s="17"/>
      <c r="AM9" s="17">
        <v>0.71347629547466895</v>
      </c>
      <c r="AN9" s="17">
        <v>0.71220952327533504</v>
      </c>
      <c r="AO9" s="17">
        <v>0.71220377345830699</v>
      </c>
      <c r="AP9" s="17">
        <v>0.822157760872682</v>
      </c>
      <c r="AQ9" s="17">
        <v>0.57054802687320305</v>
      </c>
      <c r="AR9" s="17"/>
      <c r="AS9" s="17">
        <v>0.70899704757884596</v>
      </c>
      <c r="AT9" s="17">
        <v>0.74381071344125405</v>
      </c>
      <c r="AU9" s="17">
        <v>0.68100547962464497</v>
      </c>
      <c r="AV9" s="17"/>
      <c r="AW9" s="17">
        <v>0.566922941100377</v>
      </c>
      <c r="AX9" s="17">
        <v>0.73813968811631303</v>
      </c>
      <c r="AY9" s="17">
        <v>0.79424495935026895</v>
      </c>
      <c r="AZ9" s="17">
        <v>0.74502669872036498</v>
      </c>
      <c r="BA9" s="17">
        <v>0.86349092968442598</v>
      </c>
      <c r="BB9" s="17"/>
      <c r="BC9" s="17">
        <v>0.729108131168965</v>
      </c>
      <c r="BD9" s="17">
        <v>0.75393441304645503</v>
      </c>
      <c r="BE9" s="17" t="s">
        <v>101</v>
      </c>
      <c r="BF9" s="17">
        <v>0.53481200133685503</v>
      </c>
      <c r="BG9" s="17">
        <v>0.57679797980623404</v>
      </c>
      <c r="BH9" s="17">
        <v>0.66052201131197297</v>
      </c>
      <c r="BI9" s="17">
        <v>0.69469993060650104</v>
      </c>
      <c r="BJ9" s="17"/>
      <c r="BK9" s="17">
        <v>0.56326909930115299</v>
      </c>
      <c r="BL9" s="17">
        <v>0.62665533331358503</v>
      </c>
      <c r="BM9" s="17">
        <v>0.684696637584021</v>
      </c>
      <c r="BN9" s="17">
        <v>0.71228389584370799</v>
      </c>
      <c r="BO9" s="17">
        <v>0.72824957355402198</v>
      </c>
      <c r="BP9" s="17">
        <v>0.77277783902671005</v>
      </c>
      <c r="BQ9" s="17">
        <v>0.77464035001794296</v>
      </c>
      <c r="BR9" s="17">
        <v>0.78046461738851503</v>
      </c>
      <c r="BS9" s="17"/>
      <c r="BT9" s="17">
        <v>0.68693393004810299</v>
      </c>
      <c r="BU9" s="17">
        <v>0.70881191689365797</v>
      </c>
      <c r="BV9" s="17">
        <v>0.69185674967450606</v>
      </c>
      <c r="BW9" s="17"/>
      <c r="BX9" s="17">
        <v>0.70450519419607605</v>
      </c>
      <c r="BY9" s="17">
        <v>0.69458534644129999</v>
      </c>
      <c r="BZ9" s="17"/>
      <c r="CA9" s="17">
        <v>0.82643125863949596</v>
      </c>
      <c r="CB9" s="17">
        <v>0.75470489792675199</v>
      </c>
      <c r="CC9" s="17">
        <v>0.75735766136691995</v>
      </c>
      <c r="CD9" s="17">
        <v>0.65074565540474605</v>
      </c>
      <c r="CE9" s="17">
        <v>0.56362522193238096</v>
      </c>
    </row>
    <row r="10" spans="2:83" ht="29" x14ac:dyDescent="0.35">
      <c r="B10" s="18" t="s">
        <v>205</v>
      </c>
      <c r="C10" s="17">
        <v>0.25297691116468402</v>
      </c>
      <c r="D10" s="17">
        <v>0.27586499610491999</v>
      </c>
      <c r="E10" s="17">
        <v>0.22969915781399899</v>
      </c>
      <c r="F10" s="17"/>
      <c r="G10" s="17">
        <v>0.21763987911883501</v>
      </c>
      <c r="H10" s="17">
        <v>0.24551959619678601</v>
      </c>
      <c r="I10" s="17">
        <v>0.32732875455810201</v>
      </c>
      <c r="J10" s="17">
        <v>0.28120347366654602</v>
      </c>
      <c r="K10" s="17">
        <v>0.22169302662194401</v>
      </c>
      <c r="L10" s="17">
        <v>0.22040442896369</v>
      </c>
      <c r="M10" s="17"/>
      <c r="N10" s="17">
        <v>0.26359321480261599</v>
      </c>
      <c r="O10" s="17">
        <v>0.26578936290507299</v>
      </c>
      <c r="P10" s="17">
        <v>0.22750311467544401</v>
      </c>
      <c r="Q10" s="17">
        <v>0.28691333862954699</v>
      </c>
      <c r="R10" s="17">
        <v>0.20872581123634501</v>
      </c>
      <c r="S10" s="17">
        <v>0.29215103651222502</v>
      </c>
      <c r="T10" s="17">
        <v>0.23862601562171801</v>
      </c>
      <c r="U10" s="17">
        <v>0.35510647239897403</v>
      </c>
      <c r="V10" s="17">
        <v>0.214509395610436</v>
      </c>
      <c r="W10" s="17">
        <v>0.27311309636362402</v>
      </c>
      <c r="X10" s="17">
        <v>0.175004269767596</v>
      </c>
      <c r="Y10" s="17">
        <v>0.21345288426759099</v>
      </c>
      <c r="Z10" s="17"/>
      <c r="AA10" s="17">
        <v>0.17534983245315899</v>
      </c>
      <c r="AB10" s="17">
        <v>0.223659055566829</v>
      </c>
      <c r="AC10" s="17">
        <v>0.271543735628966</v>
      </c>
      <c r="AD10" s="17">
        <v>0.34906692693750402</v>
      </c>
      <c r="AE10" s="17"/>
      <c r="AF10" s="17">
        <v>0.28281069353380101</v>
      </c>
      <c r="AG10" s="17">
        <v>0.26165908058000997</v>
      </c>
      <c r="AH10" s="17">
        <v>0.244244576606788</v>
      </c>
      <c r="AI10" s="17">
        <v>0.23628034291323999</v>
      </c>
      <c r="AJ10" s="17">
        <v>0.24318447075462599</v>
      </c>
      <c r="AK10" s="17">
        <v>0.166847750373638</v>
      </c>
      <c r="AL10" s="17"/>
      <c r="AM10" s="17">
        <v>0.244123815866815</v>
      </c>
      <c r="AN10" s="17">
        <v>0.23659295535995201</v>
      </c>
      <c r="AO10" s="17">
        <v>0.240628703829843</v>
      </c>
      <c r="AP10" s="17">
        <v>0.177842239127318</v>
      </c>
      <c r="AQ10" s="17">
        <v>0.33689562669809098</v>
      </c>
      <c r="AR10" s="17"/>
      <c r="AS10" s="17">
        <v>0.23742082639387499</v>
      </c>
      <c r="AT10" s="17">
        <v>0.21097210933220301</v>
      </c>
      <c r="AU10" s="17">
        <v>0.270269796729524</v>
      </c>
      <c r="AV10" s="17"/>
      <c r="AW10" s="17">
        <v>0.359603485903642</v>
      </c>
      <c r="AX10" s="17">
        <v>0.23684374917364501</v>
      </c>
      <c r="AY10" s="17">
        <v>0.16072244119576201</v>
      </c>
      <c r="AZ10" s="17">
        <v>0.20671741736450699</v>
      </c>
      <c r="BA10" s="17">
        <v>0.13650907031557399</v>
      </c>
      <c r="BB10" s="17"/>
      <c r="BC10" s="17">
        <v>0.23861570448348601</v>
      </c>
      <c r="BD10" s="17">
        <v>0.20176473237370399</v>
      </c>
      <c r="BE10" s="17" t="s">
        <v>101</v>
      </c>
      <c r="BF10" s="17">
        <v>0.348311039308353</v>
      </c>
      <c r="BG10" s="17">
        <v>0.35677695843783902</v>
      </c>
      <c r="BH10" s="17">
        <v>0.266797560350991</v>
      </c>
      <c r="BI10" s="17">
        <v>0.23129250287296799</v>
      </c>
      <c r="BJ10" s="17"/>
      <c r="BK10" s="17">
        <v>0.31954111494631199</v>
      </c>
      <c r="BL10" s="17">
        <v>0.29346600472074302</v>
      </c>
      <c r="BM10" s="17">
        <v>0.26461492632018202</v>
      </c>
      <c r="BN10" s="17">
        <v>0.24578626006200999</v>
      </c>
      <c r="BO10" s="17">
        <v>0.23619744068453699</v>
      </c>
      <c r="BP10" s="17">
        <v>0.20524797355139701</v>
      </c>
      <c r="BQ10" s="17">
        <v>0.196732178708034</v>
      </c>
      <c r="BR10" s="17">
        <v>0.19049599819028201</v>
      </c>
      <c r="BS10" s="17"/>
      <c r="BT10" s="17">
        <v>0.27177036114470499</v>
      </c>
      <c r="BU10" s="17">
        <v>0.23408992355540001</v>
      </c>
      <c r="BV10" s="17">
        <v>0.25038497618398597</v>
      </c>
      <c r="BW10" s="17"/>
      <c r="BX10" s="17">
        <v>0.247661650672341</v>
      </c>
      <c r="BY10" s="17">
        <v>0.25885688726316802</v>
      </c>
      <c r="BZ10" s="17"/>
      <c r="CA10" s="17">
        <v>0.12776282465609801</v>
      </c>
      <c r="CB10" s="17">
        <v>0.22328619204065001</v>
      </c>
      <c r="CC10" s="17">
        <v>0.21643068150693501</v>
      </c>
      <c r="CD10" s="17">
        <v>0.28865246648535497</v>
      </c>
      <c r="CE10" s="17">
        <v>0.36324687401854999</v>
      </c>
    </row>
    <row r="11" spans="2:83" ht="29" x14ac:dyDescent="0.35">
      <c r="B11" s="18" t="s">
        <v>206</v>
      </c>
      <c r="C11" s="17">
        <v>3.8851208687933403E-2</v>
      </c>
      <c r="D11" s="17">
        <v>5.40252533275421E-2</v>
      </c>
      <c r="E11" s="17">
        <v>2.2537527190061801E-2</v>
      </c>
      <c r="F11" s="17"/>
      <c r="G11" s="17">
        <v>4.0739786146422999E-2</v>
      </c>
      <c r="H11" s="17">
        <v>4.6336550669436302E-2</v>
      </c>
      <c r="I11" s="17">
        <v>4.03033138968606E-2</v>
      </c>
      <c r="J11" s="17">
        <v>3.8234213170179498E-2</v>
      </c>
      <c r="K11" s="17">
        <v>2.46851161026264E-2</v>
      </c>
      <c r="L11" s="17">
        <v>4.0269086499352701E-2</v>
      </c>
      <c r="M11" s="17"/>
      <c r="N11" s="17">
        <v>4.6427117443584603E-2</v>
      </c>
      <c r="O11" s="17">
        <v>1.8833579653154301E-2</v>
      </c>
      <c r="P11" s="17">
        <v>5.8014334004517699E-2</v>
      </c>
      <c r="Q11" s="17">
        <v>3.3141610198756402E-2</v>
      </c>
      <c r="R11" s="17">
        <v>3.8089177999320198E-2</v>
      </c>
      <c r="S11" s="17">
        <v>5.4366848955598401E-2</v>
      </c>
      <c r="T11" s="17">
        <v>1.9593283320088799E-2</v>
      </c>
      <c r="U11" s="17">
        <v>1.6847287733802799E-2</v>
      </c>
      <c r="V11" s="17">
        <v>3.3369558069940498E-2</v>
      </c>
      <c r="W11" s="17">
        <v>7.1158444071075397E-2</v>
      </c>
      <c r="X11" s="17">
        <v>2.6589046428565698E-2</v>
      </c>
      <c r="Y11" s="17">
        <v>3.5844410051989399E-2</v>
      </c>
      <c r="Z11" s="17"/>
      <c r="AA11" s="17">
        <v>1.6941124682977999E-2</v>
      </c>
      <c r="AB11" s="17">
        <v>2.9265936806857702E-2</v>
      </c>
      <c r="AC11" s="17">
        <v>3.10672329236663E-2</v>
      </c>
      <c r="AD11" s="17">
        <v>7.7728141665254297E-2</v>
      </c>
      <c r="AE11" s="17"/>
      <c r="AF11" s="17">
        <v>5.1390043209058198E-2</v>
      </c>
      <c r="AG11" s="17">
        <v>4.4319585454329E-2</v>
      </c>
      <c r="AH11" s="17">
        <v>2.74766788790907E-2</v>
      </c>
      <c r="AI11" s="17">
        <v>4.0096393047976998E-2</v>
      </c>
      <c r="AJ11" s="17">
        <v>1.9939803605720001E-2</v>
      </c>
      <c r="AK11" s="17">
        <v>2.2535316657476399E-2</v>
      </c>
      <c r="AL11" s="17"/>
      <c r="AM11" s="17">
        <v>3.1809389980371902E-2</v>
      </c>
      <c r="AN11" s="17">
        <v>3.4266699156121502E-2</v>
      </c>
      <c r="AO11" s="17">
        <v>4.0341201148273602E-2</v>
      </c>
      <c r="AP11" s="17">
        <v>0</v>
      </c>
      <c r="AQ11" s="17">
        <v>7.2579292845729407E-2</v>
      </c>
      <c r="AR11" s="17"/>
      <c r="AS11" s="17">
        <v>4.1548260360145799E-2</v>
      </c>
      <c r="AT11" s="17">
        <v>3.2168623509434099E-2</v>
      </c>
      <c r="AU11" s="17">
        <v>4.8724723645831497E-2</v>
      </c>
      <c r="AV11" s="17"/>
      <c r="AW11" s="17">
        <v>5.4015737232409801E-2</v>
      </c>
      <c r="AX11" s="17">
        <v>1.7738992595813501E-2</v>
      </c>
      <c r="AY11" s="17">
        <v>2.9424714915864798E-2</v>
      </c>
      <c r="AZ11" s="17">
        <v>4.3200817149325797E-2</v>
      </c>
      <c r="BA11" s="17">
        <v>0</v>
      </c>
      <c r="BB11" s="17"/>
      <c r="BC11" s="17">
        <v>2.30146984624282E-2</v>
      </c>
      <c r="BD11" s="17">
        <v>3.1436527013645202E-2</v>
      </c>
      <c r="BE11" s="17" t="s">
        <v>101</v>
      </c>
      <c r="BF11" s="17">
        <v>8.3827659051722903E-2</v>
      </c>
      <c r="BG11" s="17">
        <v>5.5281561715354803E-2</v>
      </c>
      <c r="BH11" s="17">
        <v>5.8777995915643901E-2</v>
      </c>
      <c r="BI11" s="17">
        <v>4.1469246707729501E-2</v>
      </c>
      <c r="BJ11" s="17"/>
      <c r="BK11" s="17">
        <v>8.5997567688411394E-2</v>
      </c>
      <c r="BL11" s="17">
        <v>5.7806540812595203E-2</v>
      </c>
      <c r="BM11" s="17">
        <v>4.1833424134567102E-2</v>
      </c>
      <c r="BN11" s="17">
        <v>2.9593808449169801E-2</v>
      </c>
      <c r="BO11" s="17">
        <v>3.00439112821335E-2</v>
      </c>
      <c r="BP11" s="17">
        <v>1.6876673176016099E-2</v>
      </c>
      <c r="BQ11" s="17">
        <v>1.9001219639342801E-2</v>
      </c>
      <c r="BR11" s="17">
        <v>1.6270429785081399E-2</v>
      </c>
      <c r="BS11" s="17"/>
      <c r="BT11" s="17">
        <v>2.7598913656422301E-2</v>
      </c>
      <c r="BU11" s="17">
        <v>4.5953343183444198E-2</v>
      </c>
      <c r="BV11" s="17">
        <v>4.1938080276100902E-2</v>
      </c>
      <c r="BW11" s="17"/>
      <c r="BX11" s="17">
        <v>2.9431266184981798E-2</v>
      </c>
      <c r="BY11" s="17">
        <v>3.3934513440081998E-2</v>
      </c>
      <c r="BZ11" s="17"/>
      <c r="CA11" s="17">
        <v>4.5805916704406702E-2</v>
      </c>
      <c r="CB11" s="17">
        <v>1.34104855213959E-2</v>
      </c>
      <c r="CC11" s="17">
        <v>2.3997360157320801E-2</v>
      </c>
      <c r="CD11" s="17">
        <v>3.2644005920600697E-2</v>
      </c>
      <c r="CE11" s="17">
        <v>5.1577140755212199E-2</v>
      </c>
    </row>
    <row r="12" spans="2:83" x14ac:dyDescent="0.35">
      <c r="B12" s="18" t="s">
        <v>207</v>
      </c>
      <c r="C12" s="19">
        <v>1.3847809554659E-2</v>
      </c>
      <c r="D12" s="19">
        <v>1.9701003484543199E-2</v>
      </c>
      <c r="E12" s="19">
        <v>8.2601380034364406E-3</v>
      </c>
      <c r="F12" s="19"/>
      <c r="G12" s="19">
        <v>1.95032474943721E-2</v>
      </c>
      <c r="H12" s="19">
        <v>2.0745117236510301E-2</v>
      </c>
      <c r="I12" s="19">
        <v>1.9646565485508E-2</v>
      </c>
      <c r="J12" s="19">
        <v>3.74275083287239E-3</v>
      </c>
      <c r="K12" s="19">
        <v>9.5469381737221595E-3</v>
      </c>
      <c r="L12" s="19">
        <v>1.0785107740991401E-2</v>
      </c>
      <c r="M12" s="19"/>
      <c r="N12" s="19">
        <v>1.1464645724292699E-2</v>
      </c>
      <c r="O12" s="19">
        <v>1.5238665773876E-2</v>
      </c>
      <c r="P12" s="19">
        <v>5.7369143606838102E-3</v>
      </c>
      <c r="Q12" s="19">
        <v>1.4147313957846E-2</v>
      </c>
      <c r="R12" s="19">
        <v>2.65431328107032E-2</v>
      </c>
      <c r="S12" s="19">
        <v>1.5002351916680401E-2</v>
      </c>
      <c r="T12" s="19">
        <v>1.6941691753681199E-2</v>
      </c>
      <c r="U12" s="19">
        <v>9.7734797197470795E-3</v>
      </c>
      <c r="V12" s="19">
        <v>1.01952867205102E-2</v>
      </c>
      <c r="W12" s="19">
        <v>2.27981355246803E-2</v>
      </c>
      <c r="X12" s="19">
        <v>7.9683119558477105E-3</v>
      </c>
      <c r="Y12" s="19">
        <v>0</v>
      </c>
      <c r="Z12" s="19"/>
      <c r="AA12" s="19">
        <v>6.0946448308943999E-3</v>
      </c>
      <c r="AB12" s="19">
        <v>8.4829575497481803E-3</v>
      </c>
      <c r="AC12" s="19">
        <v>2.63234376501543E-2</v>
      </c>
      <c r="AD12" s="19">
        <v>1.6923171400980999E-2</v>
      </c>
      <c r="AE12" s="19"/>
      <c r="AF12" s="19">
        <v>2.3546627169630501E-2</v>
      </c>
      <c r="AG12" s="19">
        <v>1.5360014687453899E-2</v>
      </c>
      <c r="AH12" s="19">
        <v>7.1054717483522599E-3</v>
      </c>
      <c r="AI12" s="19">
        <v>8.7276665509714198E-3</v>
      </c>
      <c r="AJ12" s="19">
        <v>1.23359049448587E-2</v>
      </c>
      <c r="AK12" s="19">
        <v>0</v>
      </c>
      <c r="AL12" s="19"/>
      <c r="AM12" s="19">
        <v>1.0590498678143399E-2</v>
      </c>
      <c r="AN12" s="19">
        <v>1.6930822208591701E-2</v>
      </c>
      <c r="AO12" s="19">
        <v>6.8263215635769601E-3</v>
      </c>
      <c r="AP12" s="19">
        <v>0</v>
      </c>
      <c r="AQ12" s="19">
        <v>1.9977053582976901E-2</v>
      </c>
      <c r="AR12" s="19"/>
      <c r="AS12" s="19">
        <v>1.20338656671334E-2</v>
      </c>
      <c r="AT12" s="19">
        <v>1.3048553717109499E-2</v>
      </c>
      <c r="AU12" s="19">
        <v>0</v>
      </c>
      <c r="AV12" s="19"/>
      <c r="AW12" s="19">
        <v>1.94578357635713E-2</v>
      </c>
      <c r="AX12" s="19">
        <v>7.27757011422783E-3</v>
      </c>
      <c r="AY12" s="19">
        <v>1.5607884538104799E-2</v>
      </c>
      <c r="AZ12" s="19">
        <v>5.0550667658023499E-3</v>
      </c>
      <c r="BA12" s="19">
        <v>0</v>
      </c>
      <c r="BB12" s="19"/>
      <c r="BC12" s="19">
        <v>9.2614658851207701E-3</v>
      </c>
      <c r="BD12" s="19">
        <v>1.2864327566195001E-2</v>
      </c>
      <c r="BE12" s="19" t="s">
        <v>101</v>
      </c>
      <c r="BF12" s="19">
        <v>3.3049300303068303E-2</v>
      </c>
      <c r="BG12" s="19">
        <v>1.11435000405718E-2</v>
      </c>
      <c r="BH12" s="19">
        <v>1.39024324213922E-2</v>
      </c>
      <c r="BI12" s="19">
        <v>3.25383198128016E-2</v>
      </c>
      <c r="BJ12" s="19"/>
      <c r="BK12" s="19">
        <v>3.11922180641236E-2</v>
      </c>
      <c r="BL12" s="19">
        <v>2.20721211530766E-2</v>
      </c>
      <c r="BM12" s="19">
        <v>8.8550119612308496E-3</v>
      </c>
      <c r="BN12" s="19">
        <v>1.23360356451122E-2</v>
      </c>
      <c r="BO12" s="19">
        <v>5.5090744793081202E-3</v>
      </c>
      <c r="BP12" s="19">
        <v>5.09751424587625E-3</v>
      </c>
      <c r="BQ12" s="19">
        <v>9.6262516346805292E-3</v>
      </c>
      <c r="BR12" s="19">
        <v>1.27689546361209E-2</v>
      </c>
      <c r="BS12" s="19"/>
      <c r="BT12" s="19">
        <v>1.369679515077E-2</v>
      </c>
      <c r="BU12" s="19">
        <v>1.11448163674981E-2</v>
      </c>
      <c r="BV12" s="19">
        <v>1.58201938654071E-2</v>
      </c>
      <c r="BW12" s="19"/>
      <c r="BX12" s="19">
        <v>1.8401888946601701E-2</v>
      </c>
      <c r="BY12" s="19">
        <v>1.26232528554494E-2</v>
      </c>
      <c r="BZ12" s="19"/>
      <c r="CA12" s="19">
        <v>0</v>
      </c>
      <c r="CB12" s="19">
        <v>8.5984245112019995E-3</v>
      </c>
      <c r="CC12" s="19">
        <v>2.2142969688240398E-3</v>
      </c>
      <c r="CD12" s="19">
        <v>2.7957872189298801E-2</v>
      </c>
      <c r="CE12" s="19">
        <v>2.1550763293856998E-2</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204</v>
      </c>
      <c r="C9" s="17">
        <v>8.6897727112165604E-2</v>
      </c>
      <c r="D9" s="17">
        <v>0.104120140909871</v>
      </c>
      <c r="E9" s="17">
        <v>6.9992297937078493E-2</v>
      </c>
      <c r="F9" s="17"/>
      <c r="G9" s="17">
        <v>0.147447934702891</v>
      </c>
      <c r="H9" s="17">
        <v>0.161428906223611</v>
      </c>
      <c r="I9" s="17">
        <v>0.122330539285828</v>
      </c>
      <c r="J9" s="17">
        <v>5.6001185325690699E-2</v>
      </c>
      <c r="K9" s="17">
        <v>2.2810897885529501E-2</v>
      </c>
      <c r="L9" s="17">
        <v>2.4729994276355E-2</v>
      </c>
      <c r="M9" s="17"/>
      <c r="N9" s="17">
        <v>0.21063716589894299</v>
      </c>
      <c r="O9" s="17">
        <v>5.3327217202069802E-2</v>
      </c>
      <c r="P9" s="17">
        <v>4.4962729240516003E-2</v>
      </c>
      <c r="Q9" s="17">
        <v>5.4680562329317499E-2</v>
      </c>
      <c r="R9" s="17">
        <v>5.5449573656990103E-2</v>
      </c>
      <c r="S9" s="17">
        <v>0.11325011637900299</v>
      </c>
      <c r="T9" s="17">
        <v>6.4557289021728706E-2</v>
      </c>
      <c r="U9" s="17">
        <v>6.2540186145932403E-2</v>
      </c>
      <c r="V9" s="17">
        <v>0.110463351687779</v>
      </c>
      <c r="W9" s="17">
        <v>1.63802294211398E-2</v>
      </c>
      <c r="X9" s="17">
        <v>6.6900455505186904E-2</v>
      </c>
      <c r="Y9" s="17">
        <v>0.108081502628653</v>
      </c>
      <c r="Z9" s="17"/>
      <c r="AA9" s="17">
        <v>0.13515686476186101</v>
      </c>
      <c r="AB9" s="17">
        <v>7.9158332453305599E-2</v>
      </c>
      <c r="AC9" s="17">
        <v>8.3266942324071905E-2</v>
      </c>
      <c r="AD9" s="17">
        <v>4.6730215539607899E-2</v>
      </c>
      <c r="AE9" s="17"/>
      <c r="AF9" s="17">
        <v>0.19419765218611701</v>
      </c>
      <c r="AG9" s="17">
        <v>7.3523758990583998E-2</v>
      </c>
      <c r="AH9" s="17">
        <v>7.4392076764364407E-2</v>
      </c>
      <c r="AI9" s="17">
        <v>3.8396538024933403E-2</v>
      </c>
      <c r="AJ9" s="17">
        <v>2.7573428687728802E-2</v>
      </c>
      <c r="AK9" s="17">
        <v>4.0475431743293197E-2</v>
      </c>
      <c r="AL9" s="17"/>
      <c r="AM9" s="17">
        <v>7.8779561987327704E-2</v>
      </c>
      <c r="AN9" s="17">
        <v>0.10626240165951301</v>
      </c>
      <c r="AO9" s="17">
        <v>0.112876732816661</v>
      </c>
      <c r="AP9" s="17">
        <v>0</v>
      </c>
      <c r="AQ9" s="17">
        <v>4.7299689960455797E-2</v>
      </c>
      <c r="AR9" s="17"/>
      <c r="AS9" s="17">
        <v>8.1961389656236006E-2</v>
      </c>
      <c r="AT9" s="17">
        <v>0.101538151927274</v>
      </c>
      <c r="AU9" s="17">
        <v>0.12670160800789601</v>
      </c>
      <c r="AV9" s="17"/>
      <c r="AW9" s="17">
        <v>5.0605721304110701E-2</v>
      </c>
      <c r="AX9" s="17">
        <v>6.5211638655330001E-2</v>
      </c>
      <c r="AY9" s="17">
        <v>8.7526619410379397E-2</v>
      </c>
      <c r="AZ9" s="17">
        <v>0.20395460317243699</v>
      </c>
      <c r="BA9" s="17">
        <v>0.26866348711701199</v>
      </c>
      <c r="BB9" s="17"/>
      <c r="BC9" s="17">
        <v>9.5341115521439104E-2</v>
      </c>
      <c r="BD9" s="17">
        <v>9.1948174272162106E-2</v>
      </c>
      <c r="BE9" s="17" t="s">
        <v>101</v>
      </c>
      <c r="BF9" s="17">
        <v>6.2085376778539897E-2</v>
      </c>
      <c r="BG9" s="17">
        <v>8.3615530712114805E-2</v>
      </c>
      <c r="BH9" s="17">
        <v>7.1999894704560502E-2</v>
      </c>
      <c r="BI9" s="17">
        <v>7.5339194929632397E-2</v>
      </c>
      <c r="BJ9" s="17"/>
      <c r="BK9" s="17">
        <v>7.5914616969911503E-2</v>
      </c>
      <c r="BL9" s="17">
        <v>5.0555410617243002E-2</v>
      </c>
      <c r="BM9" s="17">
        <v>5.0864902735969497E-2</v>
      </c>
      <c r="BN9" s="17">
        <v>8.3524887536912507E-2</v>
      </c>
      <c r="BO9" s="17">
        <v>8.1569181946381297E-2</v>
      </c>
      <c r="BP9" s="17">
        <v>0.14296162753917399</v>
      </c>
      <c r="BQ9" s="17">
        <v>0.14089074778013899</v>
      </c>
      <c r="BR9" s="17">
        <v>0.27485903852202798</v>
      </c>
      <c r="BS9" s="17"/>
      <c r="BT9" s="17">
        <v>0.15156930280254499</v>
      </c>
      <c r="BU9" s="17">
        <v>2.41084526233005E-2</v>
      </c>
      <c r="BV9" s="17">
        <v>7.6249305988239896E-2</v>
      </c>
      <c r="BW9" s="17"/>
      <c r="BX9" s="17">
        <v>0.16717694532558999</v>
      </c>
      <c r="BY9" s="17">
        <v>7.7793360218869095E-2</v>
      </c>
      <c r="BZ9" s="17"/>
      <c r="CA9" s="17">
        <v>0.43028647213357502</v>
      </c>
      <c r="CB9" s="17">
        <v>0.16232301789470399</v>
      </c>
      <c r="CC9" s="17">
        <v>7.5838676846711903E-2</v>
      </c>
      <c r="CD9" s="17">
        <v>9.5545587661099898E-2</v>
      </c>
      <c r="CE9" s="17">
        <v>7.7339453775461905E-2</v>
      </c>
    </row>
    <row r="10" spans="2:83" ht="29" x14ac:dyDescent="0.35">
      <c r="B10" s="18" t="s">
        <v>205</v>
      </c>
      <c r="C10" s="17">
        <v>0.14751601758316299</v>
      </c>
      <c r="D10" s="17">
        <v>0.149793505904114</v>
      </c>
      <c r="E10" s="17">
        <v>0.14592145202847301</v>
      </c>
      <c r="F10" s="17"/>
      <c r="G10" s="17">
        <v>0.216095596566105</v>
      </c>
      <c r="H10" s="17">
        <v>0.16475417271988199</v>
      </c>
      <c r="I10" s="17">
        <v>0.216036664486949</v>
      </c>
      <c r="J10" s="17">
        <v>0.14178499036037701</v>
      </c>
      <c r="K10" s="17">
        <v>8.5089635298432706E-2</v>
      </c>
      <c r="L10" s="17">
        <v>7.8489352647664296E-2</v>
      </c>
      <c r="M10" s="17"/>
      <c r="N10" s="17">
        <v>0.23118355572788299</v>
      </c>
      <c r="O10" s="17">
        <v>0.16578617331832901</v>
      </c>
      <c r="P10" s="17">
        <v>0.10811107297447101</v>
      </c>
      <c r="Q10" s="17">
        <v>0.131423444107167</v>
      </c>
      <c r="R10" s="17">
        <v>0.10333584867362</v>
      </c>
      <c r="S10" s="17">
        <v>0.171736943823319</v>
      </c>
      <c r="T10" s="17">
        <v>0.129179161195485</v>
      </c>
      <c r="U10" s="17">
        <v>0.106115064308548</v>
      </c>
      <c r="V10" s="17">
        <v>0.15517897821072699</v>
      </c>
      <c r="W10" s="17">
        <v>0.115423436565499</v>
      </c>
      <c r="X10" s="17">
        <v>9.6823504077236305E-2</v>
      </c>
      <c r="Y10" s="17">
        <v>0.117890121725611</v>
      </c>
      <c r="Z10" s="17"/>
      <c r="AA10" s="17">
        <v>0.20776681778627201</v>
      </c>
      <c r="AB10" s="17">
        <v>0.12621261135192099</v>
      </c>
      <c r="AC10" s="17">
        <v>0.15335684449480799</v>
      </c>
      <c r="AD10" s="17">
        <v>0.100649210646926</v>
      </c>
      <c r="AE10" s="17"/>
      <c r="AF10" s="17">
        <v>0.193219737311213</v>
      </c>
      <c r="AG10" s="17">
        <v>0.13260025495087999</v>
      </c>
      <c r="AH10" s="17">
        <v>0.15658932815837801</v>
      </c>
      <c r="AI10" s="17">
        <v>0.13433807377292001</v>
      </c>
      <c r="AJ10" s="17">
        <v>0.124674676536419</v>
      </c>
      <c r="AK10" s="17">
        <v>9.36909053434479E-2</v>
      </c>
      <c r="AL10" s="17"/>
      <c r="AM10" s="17">
        <v>0.14836152661431201</v>
      </c>
      <c r="AN10" s="17">
        <v>0.16329425467998701</v>
      </c>
      <c r="AO10" s="17">
        <v>0.17451221130113101</v>
      </c>
      <c r="AP10" s="17">
        <v>0.111404716410657</v>
      </c>
      <c r="AQ10" s="17">
        <v>0.11125483109701299</v>
      </c>
      <c r="AR10" s="17"/>
      <c r="AS10" s="17">
        <v>0.17127068160644099</v>
      </c>
      <c r="AT10" s="17">
        <v>0.15740245675070899</v>
      </c>
      <c r="AU10" s="17">
        <v>0.16411051092530299</v>
      </c>
      <c r="AV10" s="17"/>
      <c r="AW10" s="17">
        <v>9.3591955682268801E-2</v>
      </c>
      <c r="AX10" s="17">
        <v>0.13967443316150099</v>
      </c>
      <c r="AY10" s="17">
        <v>0.156682391689249</v>
      </c>
      <c r="AZ10" s="17">
        <v>0.28006416657804101</v>
      </c>
      <c r="BA10" s="17">
        <v>0.245364589763889</v>
      </c>
      <c r="BB10" s="17"/>
      <c r="BC10" s="17">
        <v>0.127856109309753</v>
      </c>
      <c r="BD10" s="17">
        <v>0.18071744237947801</v>
      </c>
      <c r="BE10" s="17" t="s">
        <v>101</v>
      </c>
      <c r="BF10" s="17">
        <v>0.12290001194539101</v>
      </c>
      <c r="BG10" s="17">
        <v>0.16231081035401901</v>
      </c>
      <c r="BH10" s="17">
        <v>0.163565304811951</v>
      </c>
      <c r="BI10" s="17">
        <v>0.13191107164990701</v>
      </c>
      <c r="BJ10" s="17"/>
      <c r="BK10" s="17">
        <v>0.115485397244147</v>
      </c>
      <c r="BL10" s="17">
        <v>8.7178551063841606E-2</v>
      </c>
      <c r="BM10" s="17">
        <v>0.11216056929141401</v>
      </c>
      <c r="BN10" s="17">
        <v>0.17553499383716401</v>
      </c>
      <c r="BO10" s="17">
        <v>0.15254060212425499</v>
      </c>
      <c r="BP10" s="17">
        <v>0.18095679520129099</v>
      </c>
      <c r="BQ10" s="17">
        <v>0.271083830050031</v>
      </c>
      <c r="BR10" s="17">
        <v>0.24484605865091</v>
      </c>
      <c r="BS10" s="17"/>
      <c r="BT10" s="17">
        <v>0.24511838922922199</v>
      </c>
      <c r="BU10" s="17">
        <v>8.3954040185590606E-2</v>
      </c>
      <c r="BV10" s="17">
        <v>0.11553627936104301</v>
      </c>
      <c r="BW10" s="17"/>
      <c r="BX10" s="17">
        <v>0.205310019732137</v>
      </c>
      <c r="BY10" s="17">
        <v>0.15431674040996601</v>
      </c>
      <c r="BZ10" s="17"/>
      <c r="CA10" s="17">
        <v>0.240412712272319</v>
      </c>
      <c r="CB10" s="17">
        <v>0.23537374246364801</v>
      </c>
      <c r="CC10" s="17">
        <v>0.12898530996204899</v>
      </c>
      <c r="CD10" s="17">
        <v>0.22886494715950501</v>
      </c>
      <c r="CE10" s="17">
        <v>0.139759596310541</v>
      </c>
    </row>
    <row r="11" spans="2:83" ht="29" x14ac:dyDescent="0.35">
      <c r="B11" s="18" t="s">
        <v>206</v>
      </c>
      <c r="C11" s="17">
        <v>0.24751498691017901</v>
      </c>
      <c r="D11" s="17">
        <v>0.246266800964456</v>
      </c>
      <c r="E11" s="17">
        <v>0.25093040804706401</v>
      </c>
      <c r="F11" s="17"/>
      <c r="G11" s="17">
        <v>0.22842886728400499</v>
      </c>
      <c r="H11" s="17">
        <v>0.248816743253924</v>
      </c>
      <c r="I11" s="17">
        <v>0.25871766599880902</v>
      </c>
      <c r="J11" s="17">
        <v>0.24456138585642201</v>
      </c>
      <c r="K11" s="17">
        <v>0.26677731786942199</v>
      </c>
      <c r="L11" s="17">
        <v>0.23960175208348</v>
      </c>
      <c r="M11" s="17"/>
      <c r="N11" s="17">
        <v>0.19737999704252299</v>
      </c>
      <c r="O11" s="17">
        <v>0.21032943491394099</v>
      </c>
      <c r="P11" s="17">
        <v>0.31944456806496802</v>
      </c>
      <c r="Q11" s="17">
        <v>0.23847650519143099</v>
      </c>
      <c r="R11" s="17">
        <v>0.222478601032223</v>
      </c>
      <c r="S11" s="17">
        <v>0.272602104059607</v>
      </c>
      <c r="T11" s="17">
        <v>0.29604633389806601</v>
      </c>
      <c r="U11" s="17">
        <v>0.33713597957257502</v>
      </c>
      <c r="V11" s="17">
        <v>0.24059215542544701</v>
      </c>
      <c r="W11" s="17">
        <v>0.24863508244813801</v>
      </c>
      <c r="X11" s="17">
        <v>0.24997769050596</v>
      </c>
      <c r="Y11" s="17">
        <v>0.23116926906323201</v>
      </c>
      <c r="Z11" s="17"/>
      <c r="AA11" s="17">
        <v>0.24952300787005399</v>
      </c>
      <c r="AB11" s="17">
        <v>0.22560533726558901</v>
      </c>
      <c r="AC11" s="17">
        <v>0.27469802899947099</v>
      </c>
      <c r="AD11" s="17">
        <v>0.240168588979843</v>
      </c>
      <c r="AE11" s="17"/>
      <c r="AF11" s="17">
        <v>0.22268315005522701</v>
      </c>
      <c r="AG11" s="17">
        <v>0.26421384270138798</v>
      </c>
      <c r="AH11" s="17">
        <v>0.266212228165774</v>
      </c>
      <c r="AI11" s="17">
        <v>0.252314009523112</v>
      </c>
      <c r="AJ11" s="17">
        <v>0.213906334601494</v>
      </c>
      <c r="AK11" s="17">
        <v>0.29438481321660798</v>
      </c>
      <c r="AL11" s="17"/>
      <c r="AM11" s="17">
        <v>0.25328145190048301</v>
      </c>
      <c r="AN11" s="17">
        <v>0.234796293099585</v>
      </c>
      <c r="AO11" s="17">
        <v>0.24341031114974199</v>
      </c>
      <c r="AP11" s="17">
        <v>0.186751100531237</v>
      </c>
      <c r="AQ11" s="17">
        <v>0.26999321342750698</v>
      </c>
      <c r="AR11" s="17"/>
      <c r="AS11" s="17">
        <v>0.26041159161827299</v>
      </c>
      <c r="AT11" s="17">
        <v>0.26013322547777901</v>
      </c>
      <c r="AU11" s="17">
        <v>0.239575927788998</v>
      </c>
      <c r="AV11" s="17"/>
      <c r="AW11" s="17">
        <v>0.26305740068557398</v>
      </c>
      <c r="AX11" s="17">
        <v>0.25522958456311001</v>
      </c>
      <c r="AY11" s="17">
        <v>0.24095161529575701</v>
      </c>
      <c r="AZ11" s="17">
        <v>0.22148072355419099</v>
      </c>
      <c r="BA11" s="17">
        <v>0.138170665432647</v>
      </c>
      <c r="BB11" s="17"/>
      <c r="BC11" s="17">
        <v>0.22524821546115401</v>
      </c>
      <c r="BD11" s="17">
        <v>0.26811781166790899</v>
      </c>
      <c r="BE11" s="17" t="s">
        <v>101</v>
      </c>
      <c r="BF11" s="17">
        <v>0.30499943363005499</v>
      </c>
      <c r="BG11" s="17">
        <v>0.26658065417187798</v>
      </c>
      <c r="BH11" s="17">
        <v>0.22772382425934701</v>
      </c>
      <c r="BI11" s="17">
        <v>0.287417770998385</v>
      </c>
      <c r="BJ11" s="17"/>
      <c r="BK11" s="17">
        <v>0.26778669870923599</v>
      </c>
      <c r="BL11" s="17">
        <v>0.225069155170563</v>
      </c>
      <c r="BM11" s="17">
        <v>0.24695335065326601</v>
      </c>
      <c r="BN11" s="17">
        <v>0.25343892584656802</v>
      </c>
      <c r="BO11" s="17">
        <v>0.23592485905385499</v>
      </c>
      <c r="BP11" s="17">
        <v>0.26354293217407398</v>
      </c>
      <c r="BQ11" s="17">
        <v>0.26740008852011099</v>
      </c>
      <c r="BR11" s="17">
        <v>0.199692438808794</v>
      </c>
      <c r="BS11" s="17"/>
      <c r="BT11" s="17">
        <v>0.237766299752835</v>
      </c>
      <c r="BU11" s="17">
        <v>0.26787411165638098</v>
      </c>
      <c r="BV11" s="17">
        <v>0.24105483852565601</v>
      </c>
      <c r="BW11" s="17"/>
      <c r="BX11" s="17">
        <v>0.231743242048468</v>
      </c>
      <c r="BY11" s="17">
        <v>0.25806290270214299</v>
      </c>
      <c r="BZ11" s="17"/>
      <c r="CA11" s="17">
        <v>0.120459099289825</v>
      </c>
      <c r="CB11" s="17">
        <v>0.23959182573995899</v>
      </c>
      <c r="CC11" s="17">
        <v>0.27097326357054102</v>
      </c>
      <c r="CD11" s="17">
        <v>0.25582824988182801</v>
      </c>
      <c r="CE11" s="17">
        <v>0.24033426270525701</v>
      </c>
    </row>
    <row r="12" spans="2:83" x14ac:dyDescent="0.35">
      <c r="B12" s="18" t="s">
        <v>207</v>
      </c>
      <c r="C12" s="19">
        <v>0.51807126839449202</v>
      </c>
      <c r="D12" s="19">
        <v>0.49981955222155899</v>
      </c>
      <c r="E12" s="19">
        <v>0.53315584198738497</v>
      </c>
      <c r="F12" s="19"/>
      <c r="G12" s="19">
        <v>0.40802760144699901</v>
      </c>
      <c r="H12" s="19">
        <v>0.42500017780258298</v>
      </c>
      <c r="I12" s="19">
        <v>0.40291513022841402</v>
      </c>
      <c r="J12" s="19">
        <v>0.55765243845751</v>
      </c>
      <c r="K12" s="19">
        <v>0.62532214894661597</v>
      </c>
      <c r="L12" s="19">
        <v>0.65717890099250098</v>
      </c>
      <c r="M12" s="19"/>
      <c r="N12" s="19">
        <v>0.36079928133064998</v>
      </c>
      <c r="O12" s="19">
        <v>0.57055717456566102</v>
      </c>
      <c r="P12" s="19">
        <v>0.52748162972004597</v>
      </c>
      <c r="Q12" s="19">
        <v>0.57541948837208501</v>
      </c>
      <c r="R12" s="19">
        <v>0.61873597663716795</v>
      </c>
      <c r="S12" s="19">
        <v>0.442410835738071</v>
      </c>
      <c r="T12" s="19">
        <v>0.51021721588472002</v>
      </c>
      <c r="U12" s="19">
        <v>0.49420876997294499</v>
      </c>
      <c r="V12" s="19">
        <v>0.49376551467604701</v>
      </c>
      <c r="W12" s="19">
        <v>0.61956125156522202</v>
      </c>
      <c r="X12" s="19">
        <v>0.586298349911617</v>
      </c>
      <c r="Y12" s="19">
        <v>0.54285910658250403</v>
      </c>
      <c r="Z12" s="19"/>
      <c r="AA12" s="19">
        <v>0.40755330958181302</v>
      </c>
      <c r="AB12" s="19">
        <v>0.56902371892918402</v>
      </c>
      <c r="AC12" s="19">
        <v>0.48867818418164899</v>
      </c>
      <c r="AD12" s="19">
        <v>0.61245198483362295</v>
      </c>
      <c r="AE12" s="19"/>
      <c r="AF12" s="19">
        <v>0.389899460447443</v>
      </c>
      <c r="AG12" s="19">
        <v>0.52966214335714801</v>
      </c>
      <c r="AH12" s="19">
        <v>0.50280636691148395</v>
      </c>
      <c r="AI12" s="19">
        <v>0.57495137867903501</v>
      </c>
      <c r="AJ12" s="19">
        <v>0.633845560174358</v>
      </c>
      <c r="AK12" s="19">
        <v>0.571448849696651</v>
      </c>
      <c r="AL12" s="19"/>
      <c r="AM12" s="19">
        <v>0.51957745949787704</v>
      </c>
      <c r="AN12" s="19">
        <v>0.49564705056091501</v>
      </c>
      <c r="AO12" s="19">
        <v>0.46920074473246598</v>
      </c>
      <c r="AP12" s="19">
        <v>0.70184418305810603</v>
      </c>
      <c r="AQ12" s="19">
        <v>0.57145226551502304</v>
      </c>
      <c r="AR12" s="19"/>
      <c r="AS12" s="19">
        <v>0.48635633711904902</v>
      </c>
      <c r="AT12" s="19">
        <v>0.48092616584423697</v>
      </c>
      <c r="AU12" s="19">
        <v>0.46961195327780297</v>
      </c>
      <c r="AV12" s="19"/>
      <c r="AW12" s="19">
        <v>0.59274492232804599</v>
      </c>
      <c r="AX12" s="19">
        <v>0.53988434362005899</v>
      </c>
      <c r="AY12" s="19">
        <v>0.51483937360461496</v>
      </c>
      <c r="AZ12" s="19">
        <v>0.29450050669533201</v>
      </c>
      <c r="BA12" s="19">
        <v>0.34780125768645198</v>
      </c>
      <c r="BB12" s="19"/>
      <c r="BC12" s="19">
        <v>0.55155455970765399</v>
      </c>
      <c r="BD12" s="19">
        <v>0.45921657168045099</v>
      </c>
      <c r="BE12" s="19" t="s">
        <v>101</v>
      </c>
      <c r="BF12" s="19">
        <v>0.51001517764601401</v>
      </c>
      <c r="BG12" s="19">
        <v>0.48749300476198798</v>
      </c>
      <c r="BH12" s="19">
        <v>0.53671097622414099</v>
      </c>
      <c r="BI12" s="19">
        <v>0.50533196242207501</v>
      </c>
      <c r="BJ12" s="19"/>
      <c r="BK12" s="19">
        <v>0.54081328707670495</v>
      </c>
      <c r="BL12" s="19">
        <v>0.63719688314835199</v>
      </c>
      <c r="BM12" s="19">
        <v>0.590021177319351</v>
      </c>
      <c r="BN12" s="19">
        <v>0.487501192779356</v>
      </c>
      <c r="BO12" s="19">
        <v>0.52996535687550905</v>
      </c>
      <c r="BP12" s="19">
        <v>0.41253864508546101</v>
      </c>
      <c r="BQ12" s="19">
        <v>0.32062533364971901</v>
      </c>
      <c r="BR12" s="19">
        <v>0.28060246401826699</v>
      </c>
      <c r="BS12" s="19"/>
      <c r="BT12" s="19">
        <v>0.36554600821539701</v>
      </c>
      <c r="BU12" s="19">
        <v>0.624063395534728</v>
      </c>
      <c r="BV12" s="19">
        <v>0.56715957612506196</v>
      </c>
      <c r="BW12" s="19"/>
      <c r="BX12" s="19">
        <v>0.39576979289380498</v>
      </c>
      <c r="BY12" s="19">
        <v>0.50982699666902298</v>
      </c>
      <c r="BZ12" s="19"/>
      <c r="CA12" s="19">
        <v>0.208841716304281</v>
      </c>
      <c r="CB12" s="19">
        <v>0.36271141390168898</v>
      </c>
      <c r="CC12" s="19">
        <v>0.52420274962069802</v>
      </c>
      <c r="CD12" s="19">
        <v>0.41976121529756799</v>
      </c>
      <c r="CE12" s="19">
        <v>0.54256668720874002</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204</v>
      </c>
      <c r="C9" s="17">
        <v>8.6496232875743401E-2</v>
      </c>
      <c r="D9" s="17">
        <v>0.1139853529555</v>
      </c>
      <c r="E9" s="17">
        <v>5.9570605962360003E-2</v>
      </c>
      <c r="F9" s="17"/>
      <c r="G9" s="17">
        <v>0.112933760028015</v>
      </c>
      <c r="H9" s="17">
        <v>0.14609864156621299</v>
      </c>
      <c r="I9" s="17">
        <v>0.12623892509878701</v>
      </c>
      <c r="J9" s="17">
        <v>6.7057381380078995E-2</v>
      </c>
      <c r="K9" s="17">
        <v>5.1395614230453503E-2</v>
      </c>
      <c r="L9" s="17">
        <v>2.7129811215788599E-2</v>
      </c>
      <c r="M9" s="17"/>
      <c r="N9" s="17">
        <v>0.207078007174305</v>
      </c>
      <c r="O9" s="17">
        <v>4.8070488109734799E-2</v>
      </c>
      <c r="P9" s="17">
        <v>4.0575741580305101E-2</v>
      </c>
      <c r="Q9" s="17">
        <v>5.9552112214574002E-2</v>
      </c>
      <c r="R9" s="17">
        <v>3.27965731237954E-2</v>
      </c>
      <c r="S9" s="17">
        <v>9.3074475226546494E-2</v>
      </c>
      <c r="T9" s="17">
        <v>5.70472573504597E-2</v>
      </c>
      <c r="U9" s="17">
        <v>9.0544002663644305E-2</v>
      </c>
      <c r="V9" s="17">
        <v>6.5715621686245104E-2</v>
      </c>
      <c r="W9" s="17">
        <v>0.116108608199931</v>
      </c>
      <c r="X9" s="17">
        <v>6.9680054089427595E-2</v>
      </c>
      <c r="Y9" s="17">
        <v>8.7585722177654798E-2</v>
      </c>
      <c r="Z9" s="17"/>
      <c r="AA9" s="17">
        <v>0.14527245426694699</v>
      </c>
      <c r="AB9" s="17">
        <v>7.8666729705435298E-2</v>
      </c>
      <c r="AC9" s="17">
        <v>7.6520808135792706E-2</v>
      </c>
      <c r="AD9" s="17">
        <v>4.0650438707276297E-2</v>
      </c>
      <c r="AE9" s="17"/>
      <c r="AF9" s="17">
        <v>0.17536149230442</v>
      </c>
      <c r="AG9" s="17">
        <v>7.7163444873422193E-2</v>
      </c>
      <c r="AH9" s="17">
        <v>7.4994863265912495E-2</v>
      </c>
      <c r="AI9" s="17">
        <v>3.7844182570666199E-2</v>
      </c>
      <c r="AJ9" s="17">
        <v>4.4095039480357298E-2</v>
      </c>
      <c r="AK9" s="17">
        <v>5.7436692114990799E-2</v>
      </c>
      <c r="AL9" s="17"/>
      <c r="AM9" s="17">
        <v>7.0419268584572398E-2</v>
      </c>
      <c r="AN9" s="17">
        <v>0.10362559295727999</v>
      </c>
      <c r="AO9" s="17">
        <v>0.12514335528997</v>
      </c>
      <c r="AP9" s="17">
        <v>7.6935090972515094E-2</v>
      </c>
      <c r="AQ9" s="17">
        <v>4.1281898261967299E-2</v>
      </c>
      <c r="AR9" s="17"/>
      <c r="AS9" s="17">
        <v>9.4062659520794595E-2</v>
      </c>
      <c r="AT9" s="17">
        <v>9.7083483389087802E-2</v>
      </c>
      <c r="AU9" s="17">
        <v>0.13481159413361701</v>
      </c>
      <c r="AV9" s="17"/>
      <c r="AW9" s="17">
        <v>4.97865784362512E-2</v>
      </c>
      <c r="AX9" s="17">
        <v>4.2193755566320698E-2</v>
      </c>
      <c r="AY9" s="17">
        <v>9.6538723504048796E-2</v>
      </c>
      <c r="AZ9" s="17">
        <v>0.21272261248291899</v>
      </c>
      <c r="BA9" s="17">
        <v>0.39570722090379401</v>
      </c>
      <c r="BB9" s="17"/>
      <c r="BC9" s="17">
        <v>0.104010877935119</v>
      </c>
      <c r="BD9" s="17">
        <v>7.8747769763266598E-2</v>
      </c>
      <c r="BE9" s="17" t="s">
        <v>101</v>
      </c>
      <c r="BF9" s="17">
        <v>9.7894065893786603E-2</v>
      </c>
      <c r="BG9" s="17">
        <v>6.9422111743057999E-2</v>
      </c>
      <c r="BH9" s="17">
        <v>6.1983941277590798E-2</v>
      </c>
      <c r="BI9" s="17">
        <v>2.1050340834601E-2</v>
      </c>
      <c r="BJ9" s="17"/>
      <c r="BK9" s="17">
        <v>8.5800731046188294E-2</v>
      </c>
      <c r="BL9" s="17">
        <v>5.3131385964065102E-2</v>
      </c>
      <c r="BM9" s="17">
        <v>5.6724565507969102E-2</v>
      </c>
      <c r="BN9" s="17">
        <v>6.9815662109283305E-2</v>
      </c>
      <c r="BO9" s="17">
        <v>7.9648914923374295E-2</v>
      </c>
      <c r="BP9" s="17">
        <v>0.12502322778179101</v>
      </c>
      <c r="BQ9" s="17">
        <v>0.114468889178475</v>
      </c>
      <c r="BR9" s="17">
        <v>0.30083502131510698</v>
      </c>
      <c r="BS9" s="17"/>
      <c r="BT9" s="17">
        <v>0.155121906810226</v>
      </c>
      <c r="BU9" s="17">
        <v>4.6309500978118097E-2</v>
      </c>
      <c r="BV9" s="17">
        <v>5.8317634565850103E-2</v>
      </c>
      <c r="BW9" s="17"/>
      <c r="BX9" s="17">
        <v>0.14954266813775999</v>
      </c>
      <c r="BY9" s="17">
        <v>8.0868785131081505E-2</v>
      </c>
      <c r="BZ9" s="17"/>
      <c r="CA9" s="17">
        <v>0.44154940817241201</v>
      </c>
      <c r="CB9" s="17">
        <v>0.169368928737929</v>
      </c>
      <c r="CC9" s="17">
        <v>6.7283540954424403E-2</v>
      </c>
      <c r="CD9" s="17">
        <v>0.10553562479537699</v>
      </c>
      <c r="CE9" s="17">
        <v>4.9462686495382199E-2</v>
      </c>
    </row>
    <row r="10" spans="2:83" ht="29" x14ac:dyDescent="0.35">
      <c r="B10" s="18" t="s">
        <v>205</v>
      </c>
      <c r="C10" s="17">
        <v>0.12601901494958301</v>
      </c>
      <c r="D10" s="17">
        <v>0.13777116483622301</v>
      </c>
      <c r="E10" s="17">
        <v>0.11498970101101499</v>
      </c>
      <c r="F10" s="17"/>
      <c r="G10" s="17">
        <v>0.182149679048283</v>
      </c>
      <c r="H10" s="17">
        <v>0.18059888006713101</v>
      </c>
      <c r="I10" s="17">
        <v>0.182021579395549</v>
      </c>
      <c r="J10" s="17">
        <v>0.100177905133271</v>
      </c>
      <c r="K10" s="17">
        <v>4.3161344776499501E-2</v>
      </c>
      <c r="L10" s="17">
        <v>7.4867446710118093E-2</v>
      </c>
      <c r="M10" s="17"/>
      <c r="N10" s="17">
        <v>0.205806689937682</v>
      </c>
      <c r="O10" s="17">
        <v>0.11464968755977099</v>
      </c>
      <c r="P10" s="17">
        <v>9.4791180404687994E-2</v>
      </c>
      <c r="Q10" s="17">
        <v>8.6165795072041099E-2</v>
      </c>
      <c r="R10" s="17">
        <v>8.5732086840945507E-2</v>
      </c>
      <c r="S10" s="17">
        <v>0.12135395421060299</v>
      </c>
      <c r="T10" s="17">
        <v>0.11820642488453401</v>
      </c>
      <c r="U10" s="17">
        <v>0.1296989345134</v>
      </c>
      <c r="V10" s="17">
        <v>0.13327905592277201</v>
      </c>
      <c r="W10" s="17">
        <v>0.13054044520737301</v>
      </c>
      <c r="X10" s="17">
        <v>0.105501170403421</v>
      </c>
      <c r="Y10" s="17">
        <v>0.12366459397185101</v>
      </c>
      <c r="Z10" s="17"/>
      <c r="AA10" s="17">
        <v>0.14130811459101</v>
      </c>
      <c r="AB10" s="17">
        <v>0.108675298330434</v>
      </c>
      <c r="AC10" s="17">
        <v>0.14830470964591999</v>
      </c>
      <c r="AD10" s="17">
        <v>0.106959381349953</v>
      </c>
      <c r="AE10" s="17"/>
      <c r="AF10" s="17">
        <v>0.215631644242394</v>
      </c>
      <c r="AG10" s="17">
        <v>0.100601281073065</v>
      </c>
      <c r="AH10" s="17">
        <v>0.12554539107183699</v>
      </c>
      <c r="AI10" s="17">
        <v>7.9531364054612599E-2</v>
      </c>
      <c r="AJ10" s="17">
        <v>8.4751187118435697E-2</v>
      </c>
      <c r="AK10" s="17">
        <v>0.14497685109924699</v>
      </c>
      <c r="AL10" s="17"/>
      <c r="AM10" s="17">
        <v>0.12671811993735299</v>
      </c>
      <c r="AN10" s="17">
        <v>0.15017836615285299</v>
      </c>
      <c r="AO10" s="17">
        <v>0.12550834503539299</v>
      </c>
      <c r="AP10" s="17">
        <v>0</v>
      </c>
      <c r="AQ10" s="17">
        <v>8.4827372712614202E-2</v>
      </c>
      <c r="AR10" s="17"/>
      <c r="AS10" s="17">
        <v>0.136299113135635</v>
      </c>
      <c r="AT10" s="17">
        <v>0.15009471712317701</v>
      </c>
      <c r="AU10" s="17">
        <v>0.158697661016487</v>
      </c>
      <c r="AV10" s="17"/>
      <c r="AW10" s="17">
        <v>6.8161891113179995E-2</v>
      </c>
      <c r="AX10" s="17">
        <v>0.133506862084628</v>
      </c>
      <c r="AY10" s="17">
        <v>0.13494898376586201</v>
      </c>
      <c r="AZ10" s="17">
        <v>0.234781821535503</v>
      </c>
      <c r="BA10" s="17">
        <v>0.20342064190136999</v>
      </c>
      <c r="BB10" s="17"/>
      <c r="BC10" s="17">
        <v>0.123571472420079</v>
      </c>
      <c r="BD10" s="17">
        <v>0.14201571287787501</v>
      </c>
      <c r="BE10" s="17" t="s">
        <v>101</v>
      </c>
      <c r="BF10" s="17">
        <v>6.9688768162357195E-2</v>
      </c>
      <c r="BG10" s="17">
        <v>0.133917214599102</v>
      </c>
      <c r="BH10" s="17">
        <v>0.13876996911018</v>
      </c>
      <c r="BI10" s="17">
        <v>0.124718742731178</v>
      </c>
      <c r="BJ10" s="17"/>
      <c r="BK10" s="17">
        <v>9.7013630651477195E-2</v>
      </c>
      <c r="BL10" s="17">
        <v>9.9776935117308202E-2</v>
      </c>
      <c r="BM10" s="17">
        <v>8.7035899672381095E-2</v>
      </c>
      <c r="BN10" s="17">
        <v>0.12586284697265401</v>
      </c>
      <c r="BO10" s="17">
        <v>0.17555501087974301</v>
      </c>
      <c r="BP10" s="17">
        <v>0.13266995286510899</v>
      </c>
      <c r="BQ10" s="17">
        <v>0.23653536175992501</v>
      </c>
      <c r="BR10" s="17">
        <v>0.20316077053651599</v>
      </c>
      <c r="BS10" s="17"/>
      <c r="BT10" s="17">
        <v>0.19075504644170799</v>
      </c>
      <c r="BU10" s="17">
        <v>7.6271604535362303E-2</v>
      </c>
      <c r="BV10" s="17">
        <v>0.110853431166757</v>
      </c>
      <c r="BW10" s="17"/>
      <c r="BX10" s="17">
        <v>0.19604522714439099</v>
      </c>
      <c r="BY10" s="17">
        <v>0.12458782330681201</v>
      </c>
      <c r="BZ10" s="17"/>
      <c r="CA10" s="17">
        <v>0.21642897882398501</v>
      </c>
      <c r="CB10" s="17">
        <v>0.194903184944416</v>
      </c>
      <c r="CC10" s="17">
        <v>0.108932041729497</v>
      </c>
      <c r="CD10" s="17">
        <v>0.191753443124173</v>
      </c>
      <c r="CE10" s="17">
        <v>0.14620360549658901</v>
      </c>
    </row>
    <row r="11" spans="2:83" ht="29" x14ac:dyDescent="0.35">
      <c r="B11" s="18" t="s">
        <v>206</v>
      </c>
      <c r="C11" s="17">
        <v>0.26421192929299703</v>
      </c>
      <c r="D11" s="17">
        <v>0.25380211195369101</v>
      </c>
      <c r="E11" s="17">
        <v>0.2767140745212</v>
      </c>
      <c r="F11" s="17"/>
      <c r="G11" s="17">
        <v>0.26592209890802598</v>
      </c>
      <c r="H11" s="17">
        <v>0.26831728579306702</v>
      </c>
      <c r="I11" s="17">
        <v>0.26162781016738101</v>
      </c>
      <c r="J11" s="17">
        <v>0.25563218818996403</v>
      </c>
      <c r="K11" s="17">
        <v>0.264624136224266</v>
      </c>
      <c r="L11" s="17">
        <v>0.26847655332555798</v>
      </c>
      <c r="M11" s="17"/>
      <c r="N11" s="17">
        <v>0.18933878187726599</v>
      </c>
      <c r="O11" s="17">
        <v>0.27988768925735902</v>
      </c>
      <c r="P11" s="17">
        <v>0.33765663203838198</v>
      </c>
      <c r="Q11" s="17">
        <v>0.19914006787042199</v>
      </c>
      <c r="R11" s="17">
        <v>0.267784654632782</v>
      </c>
      <c r="S11" s="17">
        <v>0.30803588235548102</v>
      </c>
      <c r="T11" s="17">
        <v>0.28355215313472398</v>
      </c>
      <c r="U11" s="17">
        <v>0.28651456351527999</v>
      </c>
      <c r="V11" s="17">
        <v>0.27349883446926698</v>
      </c>
      <c r="W11" s="17">
        <v>0.27024489469674701</v>
      </c>
      <c r="X11" s="17">
        <v>0.26466656046629999</v>
      </c>
      <c r="Y11" s="17">
        <v>0.27148210522814897</v>
      </c>
      <c r="Z11" s="17"/>
      <c r="AA11" s="17">
        <v>0.27333151595780703</v>
      </c>
      <c r="AB11" s="17">
        <v>0.26430121511708099</v>
      </c>
      <c r="AC11" s="17">
        <v>0.28423969829437901</v>
      </c>
      <c r="AD11" s="17">
        <v>0.232745024485497</v>
      </c>
      <c r="AE11" s="17"/>
      <c r="AF11" s="17">
        <v>0.228148019989979</v>
      </c>
      <c r="AG11" s="17">
        <v>0.28935387400840801</v>
      </c>
      <c r="AH11" s="17">
        <v>0.27994490480948597</v>
      </c>
      <c r="AI11" s="17">
        <v>0.27706143943754302</v>
      </c>
      <c r="AJ11" s="17">
        <v>0.23748029241142399</v>
      </c>
      <c r="AK11" s="17">
        <v>0.26517414668702999</v>
      </c>
      <c r="AL11" s="17"/>
      <c r="AM11" s="17">
        <v>0.27250990093743699</v>
      </c>
      <c r="AN11" s="17">
        <v>0.25061271425341503</v>
      </c>
      <c r="AO11" s="17">
        <v>0.27009065548519401</v>
      </c>
      <c r="AP11" s="17">
        <v>9.6218832132137305E-2</v>
      </c>
      <c r="AQ11" s="17">
        <v>0.29153652339668101</v>
      </c>
      <c r="AR11" s="17"/>
      <c r="AS11" s="17">
        <v>0.28343855796978201</v>
      </c>
      <c r="AT11" s="17">
        <v>0.27354874687085901</v>
      </c>
      <c r="AU11" s="17">
        <v>0.22906055891428101</v>
      </c>
      <c r="AV11" s="17"/>
      <c r="AW11" s="17">
        <v>0.28579328569128098</v>
      </c>
      <c r="AX11" s="17">
        <v>0.28300337768432299</v>
      </c>
      <c r="AY11" s="17">
        <v>0.24001948626398201</v>
      </c>
      <c r="AZ11" s="17">
        <v>0.244876059382515</v>
      </c>
      <c r="BA11" s="17">
        <v>0.10561561760386701</v>
      </c>
      <c r="BB11" s="17"/>
      <c r="BC11" s="17">
        <v>0.226998738053731</v>
      </c>
      <c r="BD11" s="17">
        <v>0.315946314079741</v>
      </c>
      <c r="BE11" s="17" t="s">
        <v>101</v>
      </c>
      <c r="BF11" s="17">
        <v>0.28828497829208499</v>
      </c>
      <c r="BG11" s="17">
        <v>0.25775193498521898</v>
      </c>
      <c r="BH11" s="17">
        <v>0.27925297161331097</v>
      </c>
      <c r="BI11" s="17">
        <v>0.27081561378035701</v>
      </c>
      <c r="BJ11" s="17"/>
      <c r="BK11" s="17">
        <v>0.22630899527895099</v>
      </c>
      <c r="BL11" s="17">
        <v>0.22196016037615099</v>
      </c>
      <c r="BM11" s="17">
        <v>0.28667598274488398</v>
      </c>
      <c r="BN11" s="17">
        <v>0.29650551076869103</v>
      </c>
      <c r="BO11" s="17">
        <v>0.27809740705574099</v>
      </c>
      <c r="BP11" s="17">
        <v>0.29755713035432202</v>
      </c>
      <c r="BQ11" s="17">
        <v>0.27684455806688701</v>
      </c>
      <c r="BR11" s="17">
        <v>0.173931647502135</v>
      </c>
      <c r="BS11" s="17"/>
      <c r="BT11" s="17">
        <v>0.26496180759417998</v>
      </c>
      <c r="BU11" s="17">
        <v>0.25558968135516502</v>
      </c>
      <c r="BV11" s="17">
        <v>0.26874776588094601</v>
      </c>
      <c r="BW11" s="17"/>
      <c r="BX11" s="17">
        <v>0.260879553238138</v>
      </c>
      <c r="BY11" s="17">
        <v>0.27845139771907901</v>
      </c>
      <c r="BZ11" s="17"/>
      <c r="CA11" s="17">
        <v>0.117651956454338</v>
      </c>
      <c r="CB11" s="17">
        <v>0.26798796724498503</v>
      </c>
      <c r="CC11" s="17">
        <v>0.298049272784498</v>
      </c>
      <c r="CD11" s="17">
        <v>0.28609038569733097</v>
      </c>
      <c r="CE11" s="17">
        <v>0.23907922755664801</v>
      </c>
    </row>
    <row r="12" spans="2:83" x14ac:dyDescent="0.35">
      <c r="B12" s="18" t="s">
        <v>207</v>
      </c>
      <c r="C12" s="19">
        <v>0.52327282288167698</v>
      </c>
      <c r="D12" s="19">
        <v>0.49444137025458601</v>
      </c>
      <c r="E12" s="19">
        <v>0.548725618505426</v>
      </c>
      <c r="F12" s="19"/>
      <c r="G12" s="19">
        <v>0.43899446201567599</v>
      </c>
      <c r="H12" s="19">
        <v>0.404985192573589</v>
      </c>
      <c r="I12" s="19">
        <v>0.43011168533828298</v>
      </c>
      <c r="J12" s="19">
        <v>0.57713252529668602</v>
      </c>
      <c r="K12" s="19">
        <v>0.64081890476878101</v>
      </c>
      <c r="L12" s="19">
        <v>0.62952618874853505</v>
      </c>
      <c r="M12" s="19"/>
      <c r="N12" s="19">
        <v>0.39777652101074701</v>
      </c>
      <c r="O12" s="19">
        <v>0.55739213507313501</v>
      </c>
      <c r="P12" s="19">
        <v>0.52697644597662496</v>
      </c>
      <c r="Q12" s="19">
        <v>0.65514202484296302</v>
      </c>
      <c r="R12" s="19">
        <v>0.61368668540247695</v>
      </c>
      <c r="S12" s="19">
        <v>0.47753568820736902</v>
      </c>
      <c r="T12" s="19">
        <v>0.54119416463028203</v>
      </c>
      <c r="U12" s="19">
        <v>0.493242499307676</v>
      </c>
      <c r="V12" s="19">
        <v>0.52750648792171595</v>
      </c>
      <c r="W12" s="19">
        <v>0.48310605189594902</v>
      </c>
      <c r="X12" s="19">
        <v>0.560152215040852</v>
      </c>
      <c r="Y12" s="19">
        <v>0.51726757862234496</v>
      </c>
      <c r="Z12" s="19"/>
      <c r="AA12" s="19">
        <v>0.44008791518423501</v>
      </c>
      <c r="AB12" s="19">
        <v>0.54835675684704999</v>
      </c>
      <c r="AC12" s="19">
        <v>0.49093478392390799</v>
      </c>
      <c r="AD12" s="19">
        <v>0.61964515545727294</v>
      </c>
      <c r="AE12" s="19"/>
      <c r="AF12" s="19">
        <v>0.38085884346320598</v>
      </c>
      <c r="AG12" s="19">
        <v>0.53288140004510498</v>
      </c>
      <c r="AH12" s="19">
        <v>0.519514840852764</v>
      </c>
      <c r="AI12" s="19">
        <v>0.60556301393717804</v>
      </c>
      <c r="AJ12" s="19">
        <v>0.63367348098978304</v>
      </c>
      <c r="AK12" s="19">
        <v>0.53241231009873202</v>
      </c>
      <c r="AL12" s="19"/>
      <c r="AM12" s="19">
        <v>0.53035271054063704</v>
      </c>
      <c r="AN12" s="19">
        <v>0.49558332663645099</v>
      </c>
      <c r="AO12" s="19">
        <v>0.479257644189443</v>
      </c>
      <c r="AP12" s="19">
        <v>0.82684607689534795</v>
      </c>
      <c r="AQ12" s="19">
        <v>0.58235420562873796</v>
      </c>
      <c r="AR12" s="19"/>
      <c r="AS12" s="19">
        <v>0.486199669373788</v>
      </c>
      <c r="AT12" s="19">
        <v>0.47927305261687603</v>
      </c>
      <c r="AU12" s="19">
        <v>0.47743018593561498</v>
      </c>
      <c r="AV12" s="19"/>
      <c r="AW12" s="19">
        <v>0.59625824475928801</v>
      </c>
      <c r="AX12" s="19">
        <v>0.54129600466472905</v>
      </c>
      <c r="AY12" s="19">
        <v>0.52849280646610697</v>
      </c>
      <c r="AZ12" s="19">
        <v>0.30761950659906301</v>
      </c>
      <c r="BA12" s="19">
        <v>0.29525651959096999</v>
      </c>
      <c r="BB12" s="19"/>
      <c r="BC12" s="19">
        <v>0.54541891159107203</v>
      </c>
      <c r="BD12" s="19">
        <v>0.46329020327911802</v>
      </c>
      <c r="BE12" s="19" t="s">
        <v>101</v>
      </c>
      <c r="BF12" s="19">
        <v>0.54413218765177196</v>
      </c>
      <c r="BG12" s="19">
        <v>0.53890873867262101</v>
      </c>
      <c r="BH12" s="19">
        <v>0.51999311799891801</v>
      </c>
      <c r="BI12" s="19">
        <v>0.58341530265386399</v>
      </c>
      <c r="BJ12" s="19"/>
      <c r="BK12" s="19">
        <v>0.59087664302338405</v>
      </c>
      <c r="BL12" s="19">
        <v>0.62513151854247595</v>
      </c>
      <c r="BM12" s="19">
        <v>0.56956355207476606</v>
      </c>
      <c r="BN12" s="19">
        <v>0.50781598014937201</v>
      </c>
      <c r="BO12" s="19">
        <v>0.466698667141142</v>
      </c>
      <c r="BP12" s="19">
        <v>0.44474968899877698</v>
      </c>
      <c r="BQ12" s="19">
        <v>0.372151190994714</v>
      </c>
      <c r="BR12" s="19">
        <v>0.32207256064624201</v>
      </c>
      <c r="BS12" s="19"/>
      <c r="BT12" s="19">
        <v>0.38916123915388601</v>
      </c>
      <c r="BU12" s="19">
        <v>0.62182921313135497</v>
      </c>
      <c r="BV12" s="19">
        <v>0.56208116838644695</v>
      </c>
      <c r="BW12" s="19"/>
      <c r="BX12" s="19">
        <v>0.39353255147971</v>
      </c>
      <c r="BY12" s="19">
        <v>0.51609199384302695</v>
      </c>
      <c r="BZ12" s="19"/>
      <c r="CA12" s="19">
        <v>0.224369656549265</v>
      </c>
      <c r="CB12" s="19">
        <v>0.36773991907267001</v>
      </c>
      <c r="CC12" s="19">
        <v>0.52573514453157999</v>
      </c>
      <c r="CD12" s="19">
        <v>0.41662054638311902</v>
      </c>
      <c r="CE12" s="19">
        <v>0.56525448045138105</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204</v>
      </c>
      <c r="C9" s="17">
        <v>0.33363794812737002</v>
      </c>
      <c r="D9" s="17">
        <v>0.32828044810759499</v>
      </c>
      <c r="E9" s="17">
        <v>0.337878920717325</v>
      </c>
      <c r="F9" s="17"/>
      <c r="G9" s="17">
        <v>0.51850215434033697</v>
      </c>
      <c r="H9" s="17">
        <v>0.421200418332006</v>
      </c>
      <c r="I9" s="17">
        <v>0.33197225162980198</v>
      </c>
      <c r="J9" s="17">
        <v>0.30918650015906202</v>
      </c>
      <c r="K9" s="17">
        <v>0.23739421000793801</v>
      </c>
      <c r="L9" s="17">
        <v>0.22431663969944399</v>
      </c>
      <c r="M9" s="17"/>
      <c r="N9" s="17">
        <v>0.43633907763235802</v>
      </c>
      <c r="O9" s="17">
        <v>0.36939601497521002</v>
      </c>
      <c r="P9" s="17">
        <v>0.25765063116939901</v>
      </c>
      <c r="Q9" s="17">
        <v>0.33619750071686899</v>
      </c>
      <c r="R9" s="17">
        <v>0.36660061225353202</v>
      </c>
      <c r="S9" s="17">
        <v>0.34985786845141498</v>
      </c>
      <c r="T9" s="17">
        <v>0.31245362008807598</v>
      </c>
      <c r="U9" s="17">
        <v>0.27845804941698199</v>
      </c>
      <c r="V9" s="17">
        <v>0.36516264181103902</v>
      </c>
      <c r="W9" s="17">
        <v>0.14205396253367</v>
      </c>
      <c r="X9" s="17">
        <v>0.30918877068074702</v>
      </c>
      <c r="Y9" s="17">
        <v>0.39800587317175001</v>
      </c>
      <c r="Z9" s="17"/>
      <c r="AA9" s="17">
        <v>0.405047892233243</v>
      </c>
      <c r="AB9" s="17">
        <v>0.31782896614735001</v>
      </c>
      <c r="AC9" s="17">
        <v>0.38021549400439802</v>
      </c>
      <c r="AD9" s="17">
        <v>0.23462475171910499</v>
      </c>
      <c r="AE9" s="17"/>
      <c r="AF9" s="17">
        <v>0.40263666306062001</v>
      </c>
      <c r="AG9" s="17">
        <v>0.29711034307730599</v>
      </c>
      <c r="AH9" s="17">
        <v>0.361354570752904</v>
      </c>
      <c r="AI9" s="17">
        <v>0.28616055193666901</v>
      </c>
      <c r="AJ9" s="17">
        <v>0.30886176896212197</v>
      </c>
      <c r="AK9" s="17">
        <v>0.40800278619644897</v>
      </c>
      <c r="AL9" s="17"/>
      <c r="AM9" s="17">
        <v>0.31645743011827399</v>
      </c>
      <c r="AN9" s="17">
        <v>0.38964653049734299</v>
      </c>
      <c r="AO9" s="17">
        <v>0.27607664490547301</v>
      </c>
      <c r="AP9" s="17">
        <v>0.26724465270249398</v>
      </c>
      <c r="AQ9" s="17">
        <v>0.28067724587568299</v>
      </c>
      <c r="AR9" s="17"/>
      <c r="AS9" s="17">
        <v>0.328627455952269</v>
      </c>
      <c r="AT9" s="17">
        <v>0.42034215432880701</v>
      </c>
      <c r="AU9" s="17">
        <v>0.273369463026439</v>
      </c>
      <c r="AV9" s="17"/>
      <c r="AW9" s="17">
        <v>0.20823042227475999</v>
      </c>
      <c r="AX9" s="17">
        <v>0.35893179498970701</v>
      </c>
      <c r="AY9" s="17">
        <v>0.39881054204963501</v>
      </c>
      <c r="AZ9" s="17">
        <v>0.48037431872224001</v>
      </c>
      <c r="BA9" s="17">
        <v>0.32586662418765699</v>
      </c>
      <c r="BB9" s="17"/>
      <c r="BC9" s="17">
        <v>0.30170990033481898</v>
      </c>
      <c r="BD9" s="17">
        <v>0.40210177552529802</v>
      </c>
      <c r="BE9" s="17" t="s">
        <v>101</v>
      </c>
      <c r="BF9" s="17">
        <v>0.27671247427116002</v>
      </c>
      <c r="BG9" s="17">
        <v>0.33139321647187803</v>
      </c>
      <c r="BH9" s="17">
        <v>0.32379301332212301</v>
      </c>
      <c r="BI9" s="17">
        <v>0.43921657844117101</v>
      </c>
      <c r="BJ9" s="17"/>
      <c r="BK9" s="17">
        <v>0.29949671086198598</v>
      </c>
      <c r="BL9" s="17">
        <v>0.22771126592761101</v>
      </c>
      <c r="BM9" s="17">
        <v>0.32731052510581998</v>
      </c>
      <c r="BN9" s="17">
        <v>0.32178333457243502</v>
      </c>
      <c r="BO9" s="17">
        <v>0.38734062369456301</v>
      </c>
      <c r="BP9" s="17">
        <v>0.38666067871765403</v>
      </c>
      <c r="BQ9" s="17">
        <v>0.430252496332864</v>
      </c>
      <c r="BR9" s="17">
        <v>0.477107288722534</v>
      </c>
      <c r="BS9" s="17"/>
      <c r="BT9" s="17">
        <v>0.42779542043920799</v>
      </c>
      <c r="BU9" s="17">
        <v>0.22786403389318399</v>
      </c>
      <c r="BV9" s="17">
        <v>0.32809458558750099</v>
      </c>
      <c r="BW9" s="17"/>
      <c r="BX9" s="17">
        <v>0.44192627074490498</v>
      </c>
      <c r="BY9" s="17">
        <v>0.34035359619767502</v>
      </c>
      <c r="BZ9" s="17"/>
      <c r="CA9" s="17">
        <v>0.63031568510979996</v>
      </c>
      <c r="CB9" s="17">
        <v>0.442596640112846</v>
      </c>
      <c r="CC9" s="17">
        <v>0.35384217268712698</v>
      </c>
      <c r="CD9" s="17">
        <v>0.42947886966201398</v>
      </c>
      <c r="CE9" s="17">
        <v>0.25918569552021298</v>
      </c>
    </row>
    <row r="10" spans="2:83" ht="29" x14ac:dyDescent="0.35">
      <c r="B10" s="18" t="s">
        <v>205</v>
      </c>
      <c r="C10" s="17">
        <v>0.38815599693256497</v>
      </c>
      <c r="D10" s="17">
        <v>0.36241561139748601</v>
      </c>
      <c r="E10" s="17">
        <v>0.412765430839935</v>
      </c>
      <c r="F10" s="17"/>
      <c r="G10" s="17">
        <v>0.345306454117567</v>
      </c>
      <c r="H10" s="17">
        <v>0.33825278158000099</v>
      </c>
      <c r="I10" s="17">
        <v>0.40114417302081501</v>
      </c>
      <c r="J10" s="17">
        <v>0.393314757084674</v>
      </c>
      <c r="K10" s="17">
        <v>0.41987872687350197</v>
      </c>
      <c r="L10" s="17">
        <v>0.42157216326423502</v>
      </c>
      <c r="M10" s="17"/>
      <c r="N10" s="17">
        <v>0.37711978321498602</v>
      </c>
      <c r="O10" s="17">
        <v>0.34858903274040198</v>
      </c>
      <c r="P10" s="17">
        <v>0.39441934904414899</v>
      </c>
      <c r="Q10" s="17">
        <v>0.37204921186377898</v>
      </c>
      <c r="R10" s="17">
        <v>0.33317639854620801</v>
      </c>
      <c r="S10" s="17">
        <v>0.44691376600964899</v>
      </c>
      <c r="T10" s="17">
        <v>0.41913770233601499</v>
      </c>
      <c r="U10" s="17">
        <v>0.52826654650819904</v>
      </c>
      <c r="V10" s="17">
        <v>0.426716790403744</v>
      </c>
      <c r="W10" s="17">
        <v>0.32676891452943002</v>
      </c>
      <c r="X10" s="17">
        <v>0.39396290749517499</v>
      </c>
      <c r="Y10" s="17">
        <v>0.35993284516659901</v>
      </c>
      <c r="Z10" s="17"/>
      <c r="AA10" s="17">
        <v>0.40860441890152699</v>
      </c>
      <c r="AB10" s="17">
        <v>0.42697510268633398</v>
      </c>
      <c r="AC10" s="17">
        <v>0.36385452082290198</v>
      </c>
      <c r="AD10" s="17">
        <v>0.34414352230728001</v>
      </c>
      <c r="AE10" s="17"/>
      <c r="AF10" s="17">
        <v>0.34318854387609499</v>
      </c>
      <c r="AG10" s="17">
        <v>0.398623328114247</v>
      </c>
      <c r="AH10" s="17">
        <v>0.35095293551145301</v>
      </c>
      <c r="AI10" s="17">
        <v>0.44666290617727999</v>
      </c>
      <c r="AJ10" s="17">
        <v>0.4216926267883</v>
      </c>
      <c r="AK10" s="17">
        <v>0.31228279158005201</v>
      </c>
      <c r="AL10" s="17"/>
      <c r="AM10" s="17">
        <v>0.39012133693106299</v>
      </c>
      <c r="AN10" s="17">
        <v>0.38222766760824001</v>
      </c>
      <c r="AO10" s="17">
        <v>0.51353410584256498</v>
      </c>
      <c r="AP10" s="17">
        <v>0.371808282924939</v>
      </c>
      <c r="AQ10" s="17">
        <v>0.31471723075653502</v>
      </c>
      <c r="AR10" s="17"/>
      <c r="AS10" s="17">
        <v>0.38129493034550099</v>
      </c>
      <c r="AT10" s="17">
        <v>0.359741162431919</v>
      </c>
      <c r="AU10" s="17">
        <v>0.47827428383675102</v>
      </c>
      <c r="AV10" s="17"/>
      <c r="AW10" s="17">
        <v>0.40901881744450902</v>
      </c>
      <c r="AX10" s="17">
        <v>0.40799525307951301</v>
      </c>
      <c r="AY10" s="17">
        <v>0.40461046649732302</v>
      </c>
      <c r="AZ10" s="17">
        <v>0.31013893753689098</v>
      </c>
      <c r="BA10" s="17">
        <v>0.39978057938082401</v>
      </c>
      <c r="BB10" s="17"/>
      <c r="BC10" s="17">
        <v>0.40681888647981601</v>
      </c>
      <c r="BD10" s="17">
        <v>0.37920024177509298</v>
      </c>
      <c r="BE10" s="17" t="s">
        <v>101</v>
      </c>
      <c r="BF10" s="17">
        <v>0.33329408228701002</v>
      </c>
      <c r="BG10" s="17">
        <v>0.386478636779997</v>
      </c>
      <c r="BH10" s="17">
        <v>0.383312403705515</v>
      </c>
      <c r="BI10" s="17">
        <v>0.30451241126802597</v>
      </c>
      <c r="BJ10" s="17"/>
      <c r="BK10" s="17">
        <v>0.34360769985061101</v>
      </c>
      <c r="BL10" s="17">
        <v>0.36225122235581397</v>
      </c>
      <c r="BM10" s="17">
        <v>0.39408433294885098</v>
      </c>
      <c r="BN10" s="17">
        <v>0.44351094944826502</v>
      </c>
      <c r="BO10" s="17">
        <v>0.35370986789660103</v>
      </c>
      <c r="BP10" s="17">
        <v>0.43633273290246699</v>
      </c>
      <c r="BQ10" s="17">
        <v>0.35378639270236201</v>
      </c>
      <c r="BR10" s="17">
        <v>0.32765377600467099</v>
      </c>
      <c r="BS10" s="17"/>
      <c r="BT10" s="17">
        <v>0.35938942820827002</v>
      </c>
      <c r="BU10" s="17">
        <v>0.42057704928844097</v>
      </c>
      <c r="BV10" s="17">
        <v>0.39060354807789499</v>
      </c>
      <c r="BW10" s="17"/>
      <c r="BX10" s="17">
        <v>0.35155629656370002</v>
      </c>
      <c r="BY10" s="17">
        <v>0.382130999854361</v>
      </c>
      <c r="BZ10" s="17"/>
      <c r="CA10" s="17">
        <v>0.20969843679526701</v>
      </c>
      <c r="CB10" s="17">
        <v>0.39872460218236699</v>
      </c>
      <c r="CC10" s="17">
        <v>0.38531843343229899</v>
      </c>
      <c r="CD10" s="17">
        <v>0.36603634048193201</v>
      </c>
      <c r="CE10" s="17">
        <v>0.39355005180793001</v>
      </c>
    </row>
    <row r="11" spans="2:83" ht="29" x14ac:dyDescent="0.35">
      <c r="B11" s="18" t="s">
        <v>206</v>
      </c>
      <c r="C11" s="17">
        <v>0.19050012365734301</v>
      </c>
      <c r="D11" s="17">
        <v>0.20258867728423599</v>
      </c>
      <c r="E11" s="17">
        <v>0.180397433457547</v>
      </c>
      <c r="F11" s="17"/>
      <c r="G11" s="17">
        <v>8.02454127187118E-2</v>
      </c>
      <c r="H11" s="17">
        <v>0.18831109935575099</v>
      </c>
      <c r="I11" s="17">
        <v>0.187931713130399</v>
      </c>
      <c r="J11" s="17">
        <v>0.22027042764333801</v>
      </c>
      <c r="K11" s="17">
        <v>0.23785786701051601</v>
      </c>
      <c r="L11" s="17">
        <v>0.21215806920124999</v>
      </c>
      <c r="M11" s="17"/>
      <c r="N11" s="17">
        <v>0.142728168995717</v>
      </c>
      <c r="O11" s="17">
        <v>0.21825643112925</v>
      </c>
      <c r="P11" s="17">
        <v>0.24386652246997101</v>
      </c>
      <c r="Q11" s="17">
        <v>0.17162936299196299</v>
      </c>
      <c r="R11" s="17">
        <v>0.19841582416512399</v>
      </c>
      <c r="S11" s="17">
        <v>0.144452416545058</v>
      </c>
      <c r="T11" s="17">
        <v>0.20889852690567601</v>
      </c>
      <c r="U11" s="17">
        <v>7.7763953870745001E-2</v>
      </c>
      <c r="V11" s="17">
        <v>0.14404774572822501</v>
      </c>
      <c r="W11" s="17">
        <v>0.303329237746086</v>
      </c>
      <c r="X11" s="17">
        <v>0.22412266762586</v>
      </c>
      <c r="Y11" s="17">
        <v>0.202956172675888</v>
      </c>
      <c r="Z11" s="17"/>
      <c r="AA11" s="17">
        <v>0.149745723759936</v>
      </c>
      <c r="AB11" s="17">
        <v>0.20014727803198501</v>
      </c>
      <c r="AC11" s="17">
        <v>0.14190586176189299</v>
      </c>
      <c r="AD11" s="17">
        <v>0.26686517384200498</v>
      </c>
      <c r="AE11" s="17"/>
      <c r="AF11" s="17">
        <v>0.17678484415484</v>
      </c>
      <c r="AG11" s="17">
        <v>0.21182655897512401</v>
      </c>
      <c r="AH11" s="17">
        <v>0.172078770079655</v>
      </c>
      <c r="AI11" s="17">
        <v>0.199951327736894</v>
      </c>
      <c r="AJ11" s="17">
        <v>0.18391456576012299</v>
      </c>
      <c r="AK11" s="17">
        <v>0.15592764789171501</v>
      </c>
      <c r="AL11" s="17"/>
      <c r="AM11" s="17">
        <v>0.20029231619931101</v>
      </c>
      <c r="AN11" s="17">
        <v>0.16899441757535599</v>
      </c>
      <c r="AO11" s="17">
        <v>0.15884202772487399</v>
      </c>
      <c r="AP11" s="17">
        <v>0.16409543180738101</v>
      </c>
      <c r="AQ11" s="17">
        <v>0.26888234480492001</v>
      </c>
      <c r="AR11" s="17"/>
      <c r="AS11" s="17">
        <v>0.20015854011392001</v>
      </c>
      <c r="AT11" s="17">
        <v>0.165230135562804</v>
      </c>
      <c r="AU11" s="17">
        <v>0.16444332218929</v>
      </c>
      <c r="AV11" s="17"/>
      <c r="AW11" s="17">
        <v>0.25431593068796898</v>
      </c>
      <c r="AX11" s="17">
        <v>0.16615137935930699</v>
      </c>
      <c r="AY11" s="17">
        <v>0.152348502978919</v>
      </c>
      <c r="AZ11" s="17">
        <v>0.17308123758913499</v>
      </c>
      <c r="BA11" s="17">
        <v>0.228841193416776</v>
      </c>
      <c r="BB11" s="17"/>
      <c r="BC11" s="17">
        <v>0.20474156295051599</v>
      </c>
      <c r="BD11" s="17">
        <v>0.157598634173096</v>
      </c>
      <c r="BE11" s="17" t="s">
        <v>101</v>
      </c>
      <c r="BF11" s="17">
        <v>0.23737476185919101</v>
      </c>
      <c r="BG11" s="17">
        <v>0.170975837767357</v>
      </c>
      <c r="BH11" s="17">
        <v>0.21218740070254699</v>
      </c>
      <c r="BI11" s="17">
        <v>0.119770304100595</v>
      </c>
      <c r="BJ11" s="17"/>
      <c r="BK11" s="17">
        <v>0.26190658323868699</v>
      </c>
      <c r="BL11" s="17">
        <v>0.245446132569234</v>
      </c>
      <c r="BM11" s="17">
        <v>0.19390354456841599</v>
      </c>
      <c r="BN11" s="17">
        <v>0.17701001885981399</v>
      </c>
      <c r="BO11" s="17">
        <v>0.186372068852075</v>
      </c>
      <c r="BP11" s="17">
        <v>0.14389158691421999</v>
      </c>
      <c r="BQ11" s="17">
        <v>0.15632400606078201</v>
      </c>
      <c r="BR11" s="17">
        <v>0.161756967345838</v>
      </c>
      <c r="BS11" s="17"/>
      <c r="BT11" s="17">
        <v>0.147536268835604</v>
      </c>
      <c r="BU11" s="17">
        <v>0.238459159578014</v>
      </c>
      <c r="BV11" s="17">
        <v>0.19323623719905</v>
      </c>
      <c r="BW11" s="17"/>
      <c r="BX11" s="17">
        <v>0.150076299853029</v>
      </c>
      <c r="BY11" s="17">
        <v>0.186222562119984</v>
      </c>
      <c r="BZ11" s="17"/>
      <c r="CA11" s="17">
        <v>0.12888427098349101</v>
      </c>
      <c r="CB11" s="17">
        <v>0.14028722402845401</v>
      </c>
      <c r="CC11" s="17">
        <v>0.214344901031671</v>
      </c>
      <c r="CD11" s="17">
        <v>9.0849717144296099E-2</v>
      </c>
      <c r="CE11" s="17">
        <v>0.20610833932568401</v>
      </c>
    </row>
    <row r="12" spans="2:83" x14ac:dyDescent="0.35">
      <c r="B12" s="18" t="s">
        <v>207</v>
      </c>
      <c r="C12" s="19">
        <v>8.7705931282721E-2</v>
      </c>
      <c r="D12" s="19">
        <v>0.106715263210683</v>
      </c>
      <c r="E12" s="19">
        <v>6.8958214985192598E-2</v>
      </c>
      <c r="F12" s="19"/>
      <c r="G12" s="19">
        <v>5.59459788233845E-2</v>
      </c>
      <c r="H12" s="19">
        <v>5.2235700732242103E-2</v>
      </c>
      <c r="I12" s="19">
        <v>7.8951862218983801E-2</v>
      </c>
      <c r="J12" s="19">
        <v>7.7228315112925897E-2</v>
      </c>
      <c r="K12" s="19">
        <v>0.104869196108045</v>
      </c>
      <c r="L12" s="19">
        <v>0.141953127835071</v>
      </c>
      <c r="M12" s="19"/>
      <c r="N12" s="19">
        <v>4.3812970156938601E-2</v>
      </c>
      <c r="O12" s="19">
        <v>6.3758521155137707E-2</v>
      </c>
      <c r="P12" s="19">
        <v>0.104063497316482</v>
      </c>
      <c r="Q12" s="19">
        <v>0.12012392442739001</v>
      </c>
      <c r="R12" s="19">
        <v>0.101807165035135</v>
      </c>
      <c r="S12" s="19">
        <v>5.87759489938776E-2</v>
      </c>
      <c r="T12" s="19">
        <v>5.9510150670233401E-2</v>
      </c>
      <c r="U12" s="19">
        <v>0.115511450204074</v>
      </c>
      <c r="V12" s="19">
        <v>6.4072822056990997E-2</v>
      </c>
      <c r="W12" s="19">
        <v>0.227847885190814</v>
      </c>
      <c r="X12" s="19">
        <v>7.2725654198218304E-2</v>
      </c>
      <c r="Y12" s="19">
        <v>3.9105108985763998E-2</v>
      </c>
      <c r="Z12" s="19"/>
      <c r="AA12" s="19">
        <v>3.66019651052936E-2</v>
      </c>
      <c r="AB12" s="19">
        <v>5.5048653134332E-2</v>
      </c>
      <c r="AC12" s="19">
        <v>0.11402412341080601</v>
      </c>
      <c r="AD12" s="19">
        <v>0.15436655213160899</v>
      </c>
      <c r="AE12" s="19"/>
      <c r="AF12" s="19">
        <v>7.73899489084445E-2</v>
      </c>
      <c r="AG12" s="19">
        <v>9.2439769833323499E-2</v>
      </c>
      <c r="AH12" s="19">
        <v>0.115613723655988</v>
      </c>
      <c r="AI12" s="19">
        <v>6.7225214149156498E-2</v>
      </c>
      <c r="AJ12" s="19">
        <v>8.5531038489455702E-2</v>
      </c>
      <c r="AK12" s="19">
        <v>0.12378677433178401</v>
      </c>
      <c r="AL12" s="19"/>
      <c r="AM12" s="19">
        <v>9.3128916751351598E-2</v>
      </c>
      <c r="AN12" s="19">
        <v>5.9131384319060697E-2</v>
      </c>
      <c r="AO12" s="19">
        <v>5.1547221527088197E-2</v>
      </c>
      <c r="AP12" s="19">
        <v>0.19685163256518701</v>
      </c>
      <c r="AQ12" s="19">
        <v>0.13572317856286201</v>
      </c>
      <c r="AR12" s="19"/>
      <c r="AS12" s="19">
        <v>8.9919073588309195E-2</v>
      </c>
      <c r="AT12" s="19">
        <v>5.4686547676469098E-2</v>
      </c>
      <c r="AU12" s="19">
        <v>8.3912930947520004E-2</v>
      </c>
      <c r="AV12" s="19"/>
      <c r="AW12" s="19">
        <v>0.12843482959276201</v>
      </c>
      <c r="AX12" s="19">
        <v>6.6921572571473603E-2</v>
      </c>
      <c r="AY12" s="19">
        <v>4.4230488474123197E-2</v>
      </c>
      <c r="AZ12" s="19">
        <v>3.6405506151734497E-2</v>
      </c>
      <c r="BA12" s="19">
        <v>4.5511603014741997E-2</v>
      </c>
      <c r="BB12" s="19"/>
      <c r="BC12" s="19">
        <v>8.6729650234848701E-2</v>
      </c>
      <c r="BD12" s="19">
        <v>6.1099348526512297E-2</v>
      </c>
      <c r="BE12" s="19" t="s">
        <v>101</v>
      </c>
      <c r="BF12" s="19">
        <v>0.152618681582639</v>
      </c>
      <c r="BG12" s="19">
        <v>0.111152308980768</v>
      </c>
      <c r="BH12" s="19">
        <v>8.07071822698157E-2</v>
      </c>
      <c r="BI12" s="19">
        <v>0.13650070619020699</v>
      </c>
      <c r="BJ12" s="19"/>
      <c r="BK12" s="19">
        <v>9.4989006048715602E-2</v>
      </c>
      <c r="BL12" s="19">
        <v>0.16459137914734101</v>
      </c>
      <c r="BM12" s="19">
        <v>8.4701597376913601E-2</v>
      </c>
      <c r="BN12" s="19">
        <v>5.7695697119485599E-2</v>
      </c>
      <c r="BO12" s="19">
        <v>7.2577439556759896E-2</v>
      </c>
      <c r="BP12" s="19">
        <v>3.3115001465660002E-2</v>
      </c>
      <c r="BQ12" s="19">
        <v>5.9637104903991697E-2</v>
      </c>
      <c r="BR12" s="19">
        <v>3.34819679269572E-2</v>
      </c>
      <c r="BS12" s="19"/>
      <c r="BT12" s="19">
        <v>6.5278882516917699E-2</v>
      </c>
      <c r="BU12" s="19">
        <v>0.113099757240361</v>
      </c>
      <c r="BV12" s="19">
        <v>8.80656291355537E-2</v>
      </c>
      <c r="BW12" s="19"/>
      <c r="BX12" s="19">
        <v>5.6441132838366402E-2</v>
      </c>
      <c r="BY12" s="19">
        <v>9.1292841827980101E-2</v>
      </c>
      <c r="BZ12" s="19"/>
      <c r="CA12" s="19">
        <v>3.1101607111441901E-2</v>
      </c>
      <c r="CB12" s="19">
        <v>1.83915336763328E-2</v>
      </c>
      <c r="CC12" s="19">
        <v>4.6494492848902398E-2</v>
      </c>
      <c r="CD12" s="19">
        <v>0.113635072711758</v>
      </c>
      <c r="CE12" s="19">
        <v>0.141155913346173</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204</v>
      </c>
      <c r="C9" s="17">
        <v>0.61160967158378199</v>
      </c>
      <c r="D9" s="17">
        <v>0.59991425657091701</v>
      </c>
      <c r="E9" s="17">
        <v>0.62670134838884495</v>
      </c>
      <c r="F9" s="17"/>
      <c r="G9" s="17">
        <v>0.62486878496751497</v>
      </c>
      <c r="H9" s="17">
        <v>0.61553469169295005</v>
      </c>
      <c r="I9" s="17">
        <v>0.54034568020429896</v>
      </c>
      <c r="J9" s="17">
        <v>0.54957665881583595</v>
      </c>
      <c r="K9" s="17">
        <v>0.61121859281667701</v>
      </c>
      <c r="L9" s="17">
        <v>0.707792593319303</v>
      </c>
      <c r="M9" s="17"/>
      <c r="N9" s="17">
        <v>0.57266351565444795</v>
      </c>
      <c r="O9" s="17">
        <v>0.60998582877636998</v>
      </c>
      <c r="P9" s="17">
        <v>0.61567380887922196</v>
      </c>
      <c r="Q9" s="17">
        <v>0.53610644039714095</v>
      </c>
      <c r="R9" s="17">
        <v>0.64808635057414199</v>
      </c>
      <c r="S9" s="17">
        <v>0.64158269580662697</v>
      </c>
      <c r="T9" s="17">
        <v>0.630752611844283</v>
      </c>
      <c r="U9" s="17">
        <v>0.60043611083648396</v>
      </c>
      <c r="V9" s="17">
        <v>0.641942828464654</v>
      </c>
      <c r="W9" s="17">
        <v>0.64112006411133604</v>
      </c>
      <c r="X9" s="17">
        <v>0.61054562246989597</v>
      </c>
      <c r="Y9" s="17">
        <v>0.60704330424018405</v>
      </c>
      <c r="Z9" s="17"/>
      <c r="AA9" s="17">
        <v>0.65805968337220999</v>
      </c>
      <c r="AB9" s="17">
        <v>0.607282228625314</v>
      </c>
      <c r="AC9" s="17">
        <v>0.64921807833393497</v>
      </c>
      <c r="AD9" s="17">
        <v>0.53362856421104199</v>
      </c>
      <c r="AE9" s="17"/>
      <c r="AF9" s="17">
        <v>0.61512586573405903</v>
      </c>
      <c r="AG9" s="17">
        <v>0.574502898591702</v>
      </c>
      <c r="AH9" s="17">
        <v>0.58365766457903101</v>
      </c>
      <c r="AI9" s="17">
        <v>0.62631879768082499</v>
      </c>
      <c r="AJ9" s="17">
        <v>0.67884103935030204</v>
      </c>
      <c r="AK9" s="17">
        <v>0.656728212205686</v>
      </c>
      <c r="AL9" s="17"/>
      <c r="AM9" s="17">
        <v>0.61834776792440405</v>
      </c>
      <c r="AN9" s="17">
        <v>0.64351602937003605</v>
      </c>
      <c r="AO9" s="17">
        <v>0.59266240139839799</v>
      </c>
      <c r="AP9" s="17">
        <v>0.77527074802956797</v>
      </c>
      <c r="AQ9" s="17">
        <v>0.52256971078813497</v>
      </c>
      <c r="AR9" s="17"/>
      <c r="AS9" s="17">
        <v>0.61586074249426304</v>
      </c>
      <c r="AT9" s="17">
        <v>0.66257440261310396</v>
      </c>
      <c r="AU9" s="17">
        <v>0.54850129064100095</v>
      </c>
      <c r="AV9" s="17"/>
      <c r="AW9" s="17">
        <v>0.59972439270399802</v>
      </c>
      <c r="AX9" s="17">
        <v>0.62620389577565505</v>
      </c>
      <c r="AY9" s="17">
        <v>0.58922408041605601</v>
      </c>
      <c r="AZ9" s="17">
        <v>0.65776555039268503</v>
      </c>
      <c r="BA9" s="17">
        <v>0.648358317088507</v>
      </c>
      <c r="BB9" s="17"/>
      <c r="BC9" s="17">
        <v>0.64994684058625796</v>
      </c>
      <c r="BD9" s="17">
        <v>0.60286101192991803</v>
      </c>
      <c r="BE9" s="17" t="s">
        <v>101</v>
      </c>
      <c r="BF9" s="17">
        <v>0.60022513331387595</v>
      </c>
      <c r="BG9" s="17">
        <v>0.56192346534291704</v>
      </c>
      <c r="BH9" s="17">
        <v>0.566576275423194</v>
      </c>
      <c r="BI9" s="17">
        <v>0.52575035537820103</v>
      </c>
      <c r="BJ9" s="17"/>
      <c r="BK9" s="17">
        <v>0.51192156975970204</v>
      </c>
      <c r="BL9" s="17">
        <v>0.55959103906530905</v>
      </c>
      <c r="BM9" s="17">
        <v>0.63294107765560204</v>
      </c>
      <c r="BN9" s="17">
        <v>0.62273937182503203</v>
      </c>
      <c r="BO9" s="17">
        <v>0.627548920204683</v>
      </c>
      <c r="BP9" s="17">
        <v>0.68118264250188199</v>
      </c>
      <c r="BQ9" s="17">
        <v>0.62766651501813997</v>
      </c>
      <c r="BR9" s="17">
        <v>0.63709991952271705</v>
      </c>
      <c r="BS9" s="17"/>
      <c r="BT9" s="17">
        <v>0.62811646622797901</v>
      </c>
      <c r="BU9" s="17">
        <v>0.67693244823097698</v>
      </c>
      <c r="BV9" s="17">
        <v>0.55633165821580699</v>
      </c>
      <c r="BW9" s="17"/>
      <c r="BX9" s="17">
        <v>0.61229423389764404</v>
      </c>
      <c r="BY9" s="17">
        <v>0.60306598117908194</v>
      </c>
      <c r="BZ9" s="17"/>
      <c r="CA9" s="17">
        <v>0.71146056015132697</v>
      </c>
      <c r="CB9" s="17">
        <v>0.64332670973011397</v>
      </c>
      <c r="CC9" s="17">
        <v>0.62754403272506198</v>
      </c>
      <c r="CD9" s="17">
        <v>0.62330620523911695</v>
      </c>
      <c r="CE9" s="17">
        <v>0.47785879518925201</v>
      </c>
    </row>
    <row r="10" spans="2:83" ht="29" x14ac:dyDescent="0.35">
      <c r="B10" s="18" t="s">
        <v>205</v>
      </c>
      <c r="C10" s="17">
        <v>0.33625189126871202</v>
      </c>
      <c r="D10" s="17">
        <v>0.34332425521849003</v>
      </c>
      <c r="E10" s="17">
        <v>0.32520773145361298</v>
      </c>
      <c r="F10" s="17"/>
      <c r="G10" s="17">
        <v>0.31814351636629001</v>
      </c>
      <c r="H10" s="17">
        <v>0.30788885888088702</v>
      </c>
      <c r="I10" s="17">
        <v>0.37244066114602498</v>
      </c>
      <c r="J10" s="17">
        <v>0.397895172512236</v>
      </c>
      <c r="K10" s="17">
        <v>0.36935248895527301</v>
      </c>
      <c r="L10" s="17">
        <v>0.27016486574436799</v>
      </c>
      <c r="M10" s="17"/>
      <c r="N10" s="17">
        <v>0.36558980070903002</v>
      </c>
      <c r="O10" s="17">
        <v>0.32719573483175002</v>
      </c>
      <c r="P10" s="17">
        <v>0.36162504342130802</v>
      </c>
      <c r="Q10" s="17">
        <v>0.425263526947188</v>
      </c>
      <c r="R10" s="17">
        <v>0.28352678818897498</v>
      </c>
      <c r="S10" s="17">
        <v>0.31435511243126402</v>
      </c>
      <c r="T10" s="17">
        <v>0.32430737322359898</v>
      </c>
      <c r="U10" s="17">
        <v>0.39956388916351598</v>
      </c>
      <c r="V10" s="17">
        <v>0.31847684408889398</v>
      </c>
      <c r="W10" s="17">
        <v>0.29741825074313599</v>
      </c>
      <c r="X10" s="17">
        <v>0.275926542348162</v>
      </c>
      <c r="Y10" s="17">
        <v>0.32305619892868098</v>
      </c>
      <c r="Z10" s="17"/>
      <c r="AA10" s="17">
        <v>0.30426704602912902</v>
      </c>
      <c r="AB10" s="17">
        <v>0.34230201339613398</v>
      </c>
      <c r="AC10" s="17">
        <v>0.286785530100785</v>
      </c>
      <c r="AD10" s="17">
        <v>0.40684914069005601</v>
      </c>
      <c r="AE10" s="17"/>
      <c r="AF10" s="17">
        <v>0.305738082288673</v>
      </c>
      <c r="AG10" s="17">
        <v>0.369637098151953</v>
      </c>
      <c r="AH10" s="17">
        <v>0.35954710245607002</v>
      </c>
      <c r="AI10" s="17">
        <v>0.33503180691259699</v>
      </c>
      <c r="AJ10" s="17">
        <v>0.29272073452879099</v>
      </c>
      <c r="AK10" s="17">
        <v>0.343271787794314</v>
      </c>
      <c r="AL10" s="17"/>
      <c r="AM10" s="17">
        <v>0.34720155978174599</v>
      </c>
      <c r="AN10" s="17">
        <v>0.285204477416659</v>
      </c>
      <c r="AO10" s="17">
        <v>0.351413202843887</v>
      </c>
      <c r="AP10" s="17">
        <v>0.224729251970433</v>
      </c>
      <c r="AQ10" s="17">
        <v>0.39366412840137899</v>
      </c>
      <c r="AR10" s="17"/>
      <c r="AS10" s="17">
        <v>0.33789002310204003</v>
      </c>
      <c r="AT10" s="17">
        <v>0.28591023658673798</v>
      </c>
      <c r="AU10" s="17">
        <v>0.37224011240702998</v>
      </c>
      <c r="AV10" s="17"/>
      <c r="AW10" s="17">
        <v>0.35617495966211898</v>
      </c>
      <c r="AX10" s="17">
        <v>0.33564570230924201</v>
      </c>
      <c r="AY10" s="17">
        <v>0.35558451558530901</v>
      </c>
      <c r="AZ10" s="17">
        <v>0.26038265370226799</v>
      </c>
      <c r="BA10" s="17">
        <v>0.27736700747294901</v>
      </c>
      <c r="BB10" s="17"/>
      <c r="BC10" s="17">
        <v>0.31198357522597298</v>
      </c>
      <c r="BD10" s="17">
        <v>0.342788899563781</v>
      </c>
      <c r="BE10" s="17" t="s">
        <v>101</v>
      </c>
      <c r="BF10" s="17">
        <v>0.32038687619967099</v>
      </c>
      <c r="BG10" s="17">
        <v>0.38454631401151701</v>
      </c>
      <c r="BH10" s="17">
        <v>0.36549910406196101</v>
      </c>
      <c r="BI10" s="17">
        <v>0.40008545767663301</v>
      </c>
      <c r="BJ10" s="17"/>
      <c r="BK10" s="17">
        <v>0.39792358827886198</v>
      </c>
      <c r="BL10" s="17">
        <v>0.39005166867413399</v>
      </c>
      <c r="BM10" s="17">
        <v>0.307420312649755</v>
      </c>
      <c r="BN10" s="17">
        <v>0.34158201707483099</v>
      </c>
      <c r="BO10" s="17">
        <v>0.341254266505713</v>
      </c>
      <c r="BP10" s="17">
        <v>0.26220298333011699</v>
      </c>
      <c r="BQ10" s="17">
        <v>0.323477852547295</v>
      </c>
      <c r="BR10" s="17">
        <v>0.30268874139690999</v>
      </c>
      <c r="BS10" s="17"/>
      <c r="BT10" s="17">
        <v>0.31196829172209101</v>
      </c>
      <c r="BU10" s="17">
        <v>0.28955202960174697</v>
      </c>
      <c r="BV10" s="17">
        <v>0.38488459700766903</v>
      </c>
      <c r="BW10" s="17"/>
      <c r="BX10" s="17">
        <v>0.31860605184356999</v>
      </c>
      <c r="BY10" s="17">
        <v>0.34520353844070201</v>
      </c>
      <c r="BZ10" s="17"/>
      <c r="CA10" s="17">
        <v>0.19187701433242901</v>
      </c>
      <c r="CB10" s="17">
        <v>0.31454094841862201</v>
      </c>
      <c r="CC10" s="17">
        <v>0.32072855584033699</v>
      </c>
      <c r="CD10" s="17">
        <v>0.29515274589322799</v>
      </c>
      <c r="CE10" s="17">
        <v>0.470449959163799</v>
      </c>
    </row>
    <row r="11" spans="2:83" ht="29" x14ac:dyDescent="0.35">
      <c r="B11" s="18" t="s">
        <v>206</v>
      </c>
      <c r="C11" s="17">
        <v>4.2877260664156598E-2</v>
      </c>
      <c r="D11" s="17">
        <v>4.3688466192701503E-2</v>
      </c>
      <c r="E11" s="17">
        <v>4.2466513214332202E-2</v>
      </c>
      <c r="F11" s="17"/>
      <c r="G11" s="17">
        <v>4.7519982826519203E-2</v>
      </c>
      <c r="H11" s="17">
        <v>6.1822653692601003E-2</v>
      </c>
      <c r="I11" s="17">
        <v>7.2646787628218801E-2</v>
      </c>
      <c r="J11" s="17">
        <v>4.5536529312413997E-2</v>
      </c>
      <c r="K11" s="17">
        <v>1.47644717449904E-2</v>
      </c>
      <c r="L11" s="17">
        <v>1.6801316614947302E-2</v>
      </c>
      <c r="M11" s="17"/>
      <c r="N11" s="17">
        <v>5.8770195508260001E-2</v>
      </c>
      <c r="O11" s="17">
        <v>5.1759372388794703E-2</v>
      </c>
      <c r="P11" s="17">
        <v>2.2701147699469799E-2</v>
      </c>
      <c r="Q11" s="17">
        <v>1.7219322325050301E-2</v>
      </c>
      <c r="R11" s="17">
        <v>4.8679319946421398E-2</v>
      </c>
      <c r="S11" s="17">
        <v>3.6004138572702099E-2</v>
      </c>
      <c r="T11" s="17">
        <v>3.9152321021187798E-2</v>
      </c>
      <c r="U11" s="17">
        <v>0</v>
      </c>
      <c r="V11" s="17">
        <v>3.07754202196854E-2</v>
      </c>
      <c r="W11" s="17">
        <v>5.0681719762049701E-2</v>
      </c>
      <c r="X11" s="17">
        <v>0.10555952322609399</v>
      </c>
      <c r="Y11" s="17">
        <v>5.0730906555351597E-2</v>
      </c>
      <c r="Z11" s="17"/>
      <c r="AA11" s="17">
        <v>3.6498865355665502E-2</v>
      </c>
      <c r="AB11" s="17">
        <v>4.4831700774868997E-2</v>
      </c>
      <c r="AC11" s="17">
        <v>4.0035587497088701E-2</v>
      </c>
      <c r="AD11" s="17">
        <v>5.05752708273257E-2</v>
      </c>
      <c r="AE11" s="17"/>
      <c r="AF11" s="17">
        <v>6.4125527357651896E-2</v>
      </c>
      <c r="AG11" s="17">
        <v>4.3178118477591801E-2</v>
      </c>
      <c r="AH11" s="17">
        <v>4.8617972198239802E-2</v>
      </c>
      <c r="AI11" s="17">
        <v>3.5718417759645599E-2</v>
      </c>
      <c r="AJ11" s="17">
        <v>2.3485762938707199E-2</v>
      </c>
      <c r="AK11" s="17">
        <v>0</v>
      </c>
      <c r="AL11" s="17"/>
      <c r="AM11" s="17">
        <v>2.6673226108374699E-2</v>
      </c>
      <c r="AN11" s="17">
        <v>6.3843210055643196E-2</v>
      </c>
      <c r="AO11" s="17">
        <v>5.2467321940833797E-2</v>
      </c>
      <c r="AP11" s="17">
        <v>0</v>
      </c>
      <c r="AQ11" s="17">
        <v>6.12522518656691E-2</v>
      </c>
      <c r="AR11" s="17"/>
      <c r="AS11" s="17">
        <v>3.8929733060234402E-2</v>
      </c>
      <c r="AT11" s="17">
        <v>4.49544901616203E-2</v>
      </c>
      <c r="AU11" s="17">
        <v>7.4967983374351593E-2</v>
      </c>
      <c r="AV11" s="17"/>
      <c r="AW11" s="17">
        <v>3.6323687885755802E-2</v>
      </c>
      <c r="AX11" s="17">
        <v>3.1944470369477299E-2</v>
      </c>
      <c r="AY11" s="17">
        <v>4.4606058305455901E-2</v>
      </c>
      <c r="AZ11" s="17">
        <v>7.4292296937299204E-2</v>
      </c>
      <c r="BA11" s="17">
        <v>7.4274675438543894E-2</v>
      </c>
      <c r="BB11" s="17"/>
      <c r="BC11" s="17">
        <v>3.0463160484067199E-2</v>
      </c>
      <c r="BD11" s="17">
        <v>4.6601216341747402E-2</v>
      </c>
      <c r="BE11" s="17" t="s">
        <v>101</v>
      </c>
      <c r="BF11" s="17">
        <v>5.9225445249814698E-2</v>
      </c>
      <c r="BG11" s="17">
        <v>4.57676868774642E-2</v>
      </c>
      <c r="BH11" s="17">
        <v>6.0669674386008697E-2</v>
      </c>
      <c r="BI11" s="17">
        <v>3.9482148476592302E-2</v>
      </c>
      <c r="BJ11" s="17"/>
      <c r="BK11" s="17">
        <v>6.7041632651275093E-2</v>
      </c>
      <c r="BL11" s="17">
        <v>3.9888451335460699E-2</v>
      </c>
      <c r="BM11" s="17">
        <v>4.4501651929078297E-2</v>
      </c>
      <c r="BN11" s="17">
        <v>3.3280424669119298E-2</v>
      </c>
      <c r="BO11" s="17">
        <v>3.1196813289603699E-2</v>
      </c>
      <c r="BP11" s="17">
        <v>5.6614374168000497E-2</v>
      </c>
      <c r="BQ11" s="17">
        <v>4.8855632434565102E-2</v>
      </c>
      <c r="BR11" s="17">
        <v>4.1869557978601001E-2</v>
      </c>
      <c r="BS11" s="17"/>
      <c r="BT11" s="17">
        <v>4.7654036488619801E-2</v>
      </c>
      <c r="BU11" s="17">
        <v>2.76367209764556E-2</v>
      </c>
      <c r="BV11" s="17">
        <v>4.9502064834706101E-2</v>
      </c>
      <c r="BW11" s="17"/>
      <c r="BX11" s="17">
        <v>6.04136434343771E-2</v>
      </c>
      <c r="BY11" s="17">
        <v>3.9379350110529898E-2</v>
      </c>
      <c r="BZ11" s="17"/>
      <c r="CA11" s="17">
        <v>8.6405275221672198E-2</v>
      </c>
      <c r="CB11" s="17">
        <v>4.2132341851264403E-2</v>
      </c>
      <c r="CC11" s="17">
        <v>4.7496656645278398E-2</v>
      </c>
      <c r="CD11" s="17">
        <v>5.3673567401627001E-2</v>
      </c>
      <c r="CE11" s="17">
        <v>4.0152768904053802E-2</v>
      </c>
    </row>
    <row r="12" spans="2:83" x14ac:dyDescent="0.35">
      <c r="B12" s="18" t="s">
        <v>207</v>
      </c>
      <c r="C12" s="19">
        <v>9.2611764833489593E-3</v>
      </c>
      <c r="D12" s="19">
        <v>1.3073022017891499E-2</v>
      </c>
      <c r="E12" s="19">
        <v>5.6244069432091898E-3</v>
      </c>
      <c r="F12" s="19"/>
      <c r="G12" s="19">
        <v>9.4677158396760594E-3</v>
      </c>
      <c r="H12" s="19">
        <v>1.4753795733562201E-2</v>
      </c>
      <c r="I12" s="19">
        <v>1.45668710214571E-2</v>
      </c>
      <c r="J12" s="19">
        <v>6.9916393595136602E-3</v>
      </c>
      <c r="K12" s="19">
        <v>4.6644464830596904E-3</v>
      </c>
      <c r="L12" s="19">
        <v>5.2412243213820304E-3</v>
      </c>
      <c r="M12" s="19"/>
      <c r="N12" s="19">
        <v>2.9764881282622201E-3</v>
      </c>
      <c r="O12" s="19">
        <v>1.1059064003085799E-2</v>
      </c>
      <c r="P12" s="19">
        <v>0</v>
      </c>
      <c r="Q12" s="19">
        <v>2.1410710330620499E-2</v>
      </c>
      <c r="R12" s="19">
        <v>1.9707541290461501E-2</v>
      </c>
      <c r="S12" s="19">
        <v>8.0580531894069492E-3</v>
      </c>
      <c r="T12" s="19">
        <v>5.7876939109300102E-3</v>
      </c>
      <c r="U12" s="19">
        <v>0</v>
      </c>
      <c r="V12" s="19">
        <v>8.8049072267672203E-3</v>
      </c>
      <c r="W12" s="19">
        <v>1.0779965383477599E-2</v>
      </c>
      <c r="X12" s="19">
        <v>7.9683119558477105E-3</v>
      </c>
      <c r="Y12" s="19">
        <v>1.91695902757834E-2</v>
      </c>
      <c r="Z12" s="19"/>
      <c r="AA12" s="19">
        <v>1.17440524299608E-3</v>
      </c>
      <c r="AB12" s="19">
        <v>5.5840572036829697E-3</v>
      </c>
      <c r="AC12" s="19">
        <v>2.39608040681915E-2</v>
      </c>
      <c r="AD12" s="19">
        <v>8.9470242715758708E-3</v>
      </c>
      <c r="AE12" s="19"/>
      <c r="AF12" s="19">
        <v>1.50105246196155E-2</v>
      </c>
      <c r="AG12" s="19">
        <v>1.2681884778753099E-2</v>
      </c>
      <c r="AH12" s="19">
        <v>8.1772607666585097E-3</v>
      </c>
      <c r="AI12" s="19">
        <v>2.93097764693255E-3</v>
      </c>
      <c r="AJ12" s="19">
        <v>4.9524631821996302E-3</v>
      </c>
      <c r="AK12" s="19">
        <v>0</v>
      </c>
      <c r="AL12" s="19"/>
      <c r="AM12" s="19">
        <v>7.7774461854752302E-3</v>
      </c>
      <c r="AN12" s="19">
        <v>7.4362831576612999E-3</v>
      </c>
      <c r="AO12" s="19">
        <v>3.4570738168806302E-3</v>
      </c>
      <c r="AP12" s="19">
        <v>0</v>
      </c>
      <c r="AQ12" s="19">
        <v>2.2513908944816401E-2</v>
      </c>
      <c r="AR12" s="19"/>
      <c r="AS12" s="19">
        <v>7.31950134346255E-3</v>
      </c>
      <c r="AT12" s="19">
        <v>6.5608706385375699E-3</v>
      </c>
      <c r="AU12" s="19">
        <v>4.2906135776176304E-3</v>
      </c>
      <c r="AV12" s="19"/>
      <c r="AW12" s="19">
        <v>7.77695974812733E-3</v>
      </c>
      <c r="AX12" s="19">
        <v>6.2059315456260101E-3</v>
      </c>
      <c r="AY12" s="19">
        <v>1.0585345693179199E-2</v>
      </c>
      <c r="AZ12" s="19">
        <v>7.5594989677480601E-3</v>
      </c>
      <c r="BA12" s="19">
        <v>0</v>
      </c>
      <c r="BB12" s="19"/>
      <c r="BC12" s="19">
        <v>7.6064237037016102E-3</v>
      </c>
      <c r="BD12" s="19">
        <v>7.7488721645533097E-3</v>
      </c>
      <c r="BE12" s="19" t="s">
        <v>101</v>
      </c>
      <c r="BF12" s="19">
        <v>2.0162545236637699E-2</v>
      </c>
      <c r="BG12" s="19">
        <v>7.7625337681019096E-3</v>
      </c>
      <c r="BH12" s="19">
        <v>7.25494612883564E-3</v>
      </c>
      <c r="BI12" s="19">
        <v>3.4682038468573997E-2</v>
      </c>
      <c r="BJ12" s="19"/>
      <c r="BK12" s="19">
        <v>2.3113209310160299E-2</v>
      </c>
      <c r="BL12" s="19">
        <v>1.0468840925096401E-2</v>
      </c>
      <c r="BM12" s="19">
        <v>1.5136957765565199E-2</v>
      </c>
      <c r="BN12" s="19">
        <v>2.3981864310180399E-3</v>
      </c>
      <c r="BO12" s="19">
        <v>0</v>
      </c>
      <c r="BP12" s="19">
        <v>0</v>
      </c>
      <c r="BQ12" s="19">
        <v>0</v>
      </c>
      <c r="BR12" s="19">
        <v>1.8341781101771499E-2</v>
      </c>
      <c r="BS12" s="19"/>
      <c r="BT12" s="19">
        <v>1.22612055613099E-2</v>
      </c>
      <c r="BU12" s="19">
        <v>5.8788011908207502E-3</v>
      </c>
      <c r="BV12" s="19">
        <v>9.2816799418177498E-3</v>
      </c>
      <c r="BW12" s="19"/>
      <c r="BX12" s="19">
        <v>8.6860708244085698E-3</v>
      </c>
      <c r="BY12" s="19">
        <v>1.2351130269687099E-2</v>
      </c>
      <c r="BZ12" s="19"/>
      <c r="CA12" s="19">
        <v>1.0257150294572101E-2</v>
      </c>
      <c r="CB12" s="19">
        <v>0</v>
      </c>
      <c r="CC12" s="19">
        <v>4.2307547893229002E-3</v>
      </c>
      <c r="CD12" s="19">
        <v>2.7867481466028101E-2</v>
      </c>
      <c r="CE12" s="19">
        <v>1.15384767428956E-2</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204</v>
      </c>
      <c r="C9" s="17">
        <v>0.51970335311938298</v>
      </c>
      <c r="D9" s="17">
        <v>0.48362194627286598</v>
      </c>
      <c r="E9" s="17">
        <v>0.55737466304874705</v>
      </c>
      <c r="F9" s="17"/>
      <c r="G9" s="17">
        <v>0.49639533691802801</v>
      </c>
      <c r="H9" s="17">
        <v>0.62501610458980295</v>
      </c>
      <c r="I9" s="17">
        <v>0.56757330533863803</v>
      </c>
      <c r="J9" s="17">
        <v>0.457113956402043</v>
      </c>
      <c r="K9" s="17">
        <v>0.49088420821005202</v>
      </c>
      <c r="L9" s="17">
        <v>0.48027029854322401</v>
      </c>
      <c r="M9" s="17"/>
      <c r="N9" s="17">
        <v>0.63109602230583794</v>
      </c>
      <c r="O9" s="17">
        <v>0.52385198423851198</v>
      </c>
      <c r="P9" s="17">
        <v>0.43312544037532102</v>
      </c>
      <c r="Q9" s="17">
        <v>0.45973772326513401</v>
      </c>
      <c r="R9" s="17">
        <v>0.47928343974092402</v>
      </c>
      <c r="S9" s="17">
        <v>0.51646696044334395</v>
      </c>
      <c r="T9" s="17">
        <v>0.46150974357909402</v>
      </c>
      <c r="U9" s="17">
        <v>0.482094580325032</v>
      </c>
      <c r="V9" s="17">
        <v>0.48350942629575699</v>
      </c>
      <c r="W9" s="17">
        <v>0.592568346515987</v>
      </c>
      <c r="X9" s="17">
        <v>0.57863920724918505</v>
      </c>
      <c r="Y9" s="17">
        <v>0.51665200416596502</v>
      </c>
      <c r="Z9" s="17"/>
      <c r="AA9" s="17">
        <v>0.74875971350275095</v>
      </c>
      <c r="AB9" s="17">
        <v>0.56681228076391499</v>
      </c>
      <c r="AC9" s="17">
        <v>0.42110128137135999</v>
      </c>
      <c r="AD9" s="17">
        <v>0.31218538775013799</v>
      </c>
      <c r="AE9" s="17"/>
      <c r="AF9" s="17">
        <v>0.63098614266436204</v>
      </c>
      <c r="AG9" s="17">
        <v>0.53021595045010805</v>
      </c>
      <c r="AH9" s="17">
        <v>0.48363475529171901</v>
      </c>
      <c r="AI9" s="17">
        <v>0.42284893923323402</v>
      </c>
      <c r="AJ9" s="17">
        <v>0.46320975372794898</v>
      </c>
      <c r="AK9" s="17">
        <v>0.56657574009923695</v>
      </c>
      <c r="AL9" s="17"/>
      <c r="AM9" s="17">
        <v>0.48044071786200299</v>
      </c>
      <c r="AN9" s="17">
        <v>0.54725505107024996</v>
      </c>
      <c r="AO9" s="17">
        <v>0.64668673293314505</v>
      </c>
      <c r="AP9" s="17">
        <v>0.46814789445222299</v>
      </c>
      <c r="AQ9" s="17">
        <v>0.41834314363952801</v>
      </c>
      <c r="AR9" s="17"/>
      <c r="AS9" s="17">
        <v>0.49730493287125399</v>
      </c>
      <c r="AT9" s="17">
        <v>0.56846978165812301</v>
      </c>
      <c r="AU9" s="17">
        <v>0.56136790501314304</v>
      </c>
      <c r="AV9" s="17"/>
      <c r="AW9" s="17">
        <v>0.23427906502815701</v>
      </c>
      <c r="AX9" s="17">
        <v>0.41273971991299002</v>
      </c>
      <c r="AY9" s="17">
        <v>0.82521133505849698</v>
      </c>
      <c r="AZ9" s="17">
        <v>0.83537658195690601</v>
      </c>
      <c r="BA9" s="17">
        <v>0.83025785371484595</v>
      </c>
      <c r="BB9" s="17"/>
      <c r="BC9" s="17">
        <v>0.54294865532232395</v>
      </c>
      <c r="BD9" s="17">
        <v>0.58747843260674404</v>
      </c>
      <c r="BE9" s="17" t="s">
        <v>101</v>
      </c>
      <c r="BF9" s="17">
        <v>0.33804152333974402</v>
      </c>
      <c r="BG9" s="17">
        <v>0.355159905771744</v>
      </c>
      <c r="BH9" s="17">
        <v>0.55317834331645599</v>
      </c>
      <c r="BI9" s="17">
        <v>0.47448675570082599</v>
      </c>
      <c r="BJ9" s="17"/>
      <c r="BK9" s="17">
        <v>0.42765768164247198</v>
      </c>
      <c r="BL9" s="17">
        <v>0.37298357118959202</v>
      </c>
      <c r="BM9" s="17">
        <v>0.45432296670399103</v>
      </c>
      <c r="BN9" s="17">
        <v>0.51359213721777197</v>
      </c>
      <c r="BO9" s="17">
        <v>0.61710143220144198</v>
      </c>
      <c r="BP9" s="17">
        <v>0.63329151243076098</v>
      </c>
      <c r="BQ9" s="17">
        <v>0.66645127935176296</v>
      </c>
      <c r="BR9" s="17">
        <v>0.84737265788834704</v>
      </c>
      <c r="BS9" s="17"/>
      <c r="BT9" s="17">
        <v>0.55881753344688301</v>
      </c>
      <c r="BU9" s="17">
        <v>0.46867583677855601</v>
      </c>
      <c r="BV9" s="17">
        <v>0.52287086197285004</v>
      </c>
      <c r="BW9" s="17"/>
      <c r="BX9" s="17">
        <v>0.54190295736168703</v>
      </c>
      <c r="BY9" s="17">
        <v>0.54247755864874503</v>
      </c>
      <c r="BZ9" s="17"/>
      <c r="CA9" s="17">
        <v>0.86624247146559996</v>
      </c>
      <c r="CB9" s="17">
        <v>0.77865210453519096</v>
      </c>
      <c r="CC9" s="17">
        <v>0.57263249427921403</v>
      </c>
      <c r="CD9" s="17">
        <v>0.45234360696945197</v>
      </c>
      <c r="CE9" s="17">
        <v>0.29970513549024103</v>
      </c>
    </row>
    <row r="10" spans="2:83" ht="29" x14ac:dyDescent="0.35">
      <c r="B10" s="18" t="s">
        <v>205</v>
      </c>
      <c r="C10" s="17">
        <v>0.30567872602674001</v>
      </c>
      <c r="D10" s="17">
        <v>0.312196447036657</v>
      </c>
      <c r="E10" s="17">
        <v>0.29863890322155601</v>
      </c>
      <c r="F10" s="17"/>
      <c r="G10" s="17">
        <v>0.31041248676546901</v>
      </c>
      <c r="H10" s="17">
        <v>0.21220631605321999</v>
      </c>
      <c r="I10" s="17">
        <v>0.27689924529768201</v>
      </c>
      <c r="J10" s="17">
        <v>0.361823426864604</v>
      </c>
      <c r="K10" s="17">
        <v>0.32162886811075297</v>
      </c>
      <c r="L10" s="17">
        <v>0.34615342419092399</v>
      </c>
      <c r="M10" s="17"/>
      <c r="N10" s="17">
        <v>0.26385230688764999</v>
      </c>
      <c r="O10" s="17">
        <v>0.31504629159906999</v>
      </c>
      <c r="P10" s="17">
        <v>0.33947296438225699</v>
      </c>
      <c r="Q10" s="17">
        <v>0.34724459781301498</v>
      </c>
      <c r="R10" s="17">
        <v>0.27865987859596097</v>
      </c>
      <c r="S10" s="17">
        <v>0.29853363071722699</v>
      </c>
      <c r="T10" s="17">
        <v>0.355276601406666</v>
      </c>
      <c r="U10" s="17">
        <v>0.340984769151921</v>
      </c>
      <c r="V10" s="17">
        <v>0.35856408426351999</v>
      </c>
      <c r="W10" s="17">
        <v>0.213720050048471</v>
      </c>
      <c r="X10" s="17">
        <v>0.235255941524285</v>
      </c>
      <c r="Y10" s="17">
        <v>0.351286624562689</v>
      </c>
      <c r="Z10" s="17"/>
      <c r="AA10" s="17">
        <v>0.199522633642291</v>
      </c>
      <c r="AB10" s="17">
        <v>0.30368543764782602</v>
      </c>
      <c r="AC10" s="17">
        <v>0.36427848654897299</v>
      </c>
      <c r="AD10" s="17">
        <v>0.3712370053472</v>
      </c>
      <c r="AE10" s="17"/>
      <c r="AF10" s="17">
        <v>0.22346442837025501</v>
      </c>
      <c r="AG10" s="17">
        <v>0.28941118331086702</v>
      </c>
      <c r="AH10" s="17">
        <v>0.32723789581482998</v>
      </c>
      <c r="AI10" s="17">
        <v>0.383637084678492</v>
      </c>
      <c r="AJ10" s="17">
        <v>0.366003556735983</v>
      </c>
      <c r="AK10" s="17">
        <v>0.25814710772438199</v>
      </c>
      <c r="AL10" s="17"/>
      <c r="AM10" s="17">
        <v>0.34492000349447499</v>
      </c>
      <c r="AN10" s="17">
        <v>0.29426035237986098</v>
      </c>
      <c r="AO10" s="17">
        <v>0.227451766267149</v>
      </c>
      <c r="AP10" s="17">
        <v>0.27284899131162599</v>
      </c>
      <c r="AQ10" s="17">
        <v>0.327751815395808</v>
      </c>
      <c r="AR10" s="17"/>
      <c r="AS10" s="17">
        <v>0.334452444412284</v>
      </c>
      <c r="AT10" s="17">
        <v>0.272265199076556</v>
      </c>
      <c r="AU10" s="17">
        <v>0.28929439229701498</v>
      </c>
      <c r="AV10" s="17"/>
      <c r="AW10" s="17">
        <v>0.421925979214959</v>
      </c>
      <c r="AX10" s="17">
        <v>0.40400878366739101</v>
      </c>
      <c r="AY10" s="17">
        <v>0.15410222970648199</v>
      </c>
      <c r="AZ10" s="17">
        <v>0.122923671659511</v>
      </c>
      <c r="BA10" s="17">
        <v>0.15299015579103201</v>
      </c>
      <c r="BB10" s="17"/>
      <c r="BC10" s="17">
        <v>0.30780484915605799</v>
      </c>
      <c r="BD10" s="17">
        <v>0.26865080668907798</v>
      </c>
      <c r="BE10" s="17" t="s">
        <v>101</v>
      </c>
      <c r="BF10" s="17">
        <v>0.35616061096822998</v>
      </c>
      <c r="BG10" s="17">
        <v>0.35601722136394098</v>
      </c>
      <c r="BH10" s="17">
        <v>0.303859343360878</v>
      </c>
      <c r="BI10" s="17">
        <v>0.29737280297421398</v>
      </c>
      <c r="BJ10" s="17"/>
      <c r="BK10" s="17">
        <v>0.31482137327362703</v>
      </c>
      <c r="BL10" s="17">
        <v>0.362800060445578</v>
      </c>
      <c r="BM10" s="17">
        <v>0.32848411718328702</v>
      </c>
      <c r="BN10" s="17">
        <v>0.34609958849078698</v>
      </c>
      <c r="BO10" s="17">
        <v>0.26220612042388802</v>
      </c>
      <c r="BP10" s="17">
        <v>0.26523699400855999</v>
      </c>
      <c r="BQ10" s="17">
        <v>0.23073102132280601</v>
      </c>
      <c r="BR10" s="17">
        <v>0.12993903381077901</v>
      </c>
      <c r="BS10" s="17"/>
      <c r="BT10" s="17">
        <v>0.30278053441804298</v>
      </c>
      <c r="BU10" s="17">
        <v>0.315749036064703</v>
      </c>
      <c r="BV10" s="17">
        <v>0.30042883825554201</v>
      </c>
      <c r="BW10" s="17"/>
      <c r="BX10" s="17">
        <v>0.29351313900276199</v>
      </c>
      <c r="BY10" s="17">
        <v>0.29327972220694998</v>
      </c>
      <c r="BZ10" s="17"/>
      <c r="CA10" s="17">
        <v>0.113243227945256</v>
      </c>
      <c r="CB10" s="17">
        <v>0.161775145258235</v>
      </c>
      <c r="CC10" s="17">
        <v>0.28996080891352299</v>
      </c>
      <c r="CD10" s="17">
        <v>0.35382584631682901</v>
      </c>
      <c r="CE10" s="17">
        <v>0.410613608004957</v>
      </c>
    </row>
    <row r="11" spans="2:83" ht="29" x14ac:dyDescent="0.35">
      <c r="B11" s="18" t="s">
        <v>206</v>
      </c>
      <c r="C11" s="17">
        <v>0.14452661990611401</v>
      </c>
      <c r="D11" s="17">
        <v>0.16110904886285199</v>
      </c>
      <c r="E11" s="17">
        <v>0.12732614622379701</v>
      </c>
      <c r="F11" s="17"/>
      <c r="G11" s="17">
        <v>0.13725011508030299</v>
      </c>
      <c r="H11" s="17">
        <v>0.134957134457068</v>
      </c>
      <c r="I11" s="17">
        <v>0.130279358147042</v>
      </c>
      <c r="J11" s="17">
        <v>0.15526004423357601</v>
      </c>
      <c r="K11" s="17">
        <v>0.16170395110258001</v>
      </c>
      <c r="L11" s="17">
        <v>0.14859041508892601</v>
      </c>
      <c r="M11" s="17"/>
      <c r="N11" s="17">
        <v>8.1455383807341603E-2</v>
      </c>
      <c r="O11" s="17">
        <v>0.142101198228894</v>
      </c>
      <c r="P11" s="17">
        <v>0.194326216617871</v>
      </c>
      <c r="Q11" s="17">
        <v>0.14834555046040701</v>
      </c>
      <c r="R11" s="17">
        <v>0.17950761319640801</v>
      </c>
      <c r="S11" s="17">
        <v>0.15055085806590801</v>
      </c>
      <c r="T11" s="17">
        <v>0.157785436149463</v>
      </c>
      <c r="U11" s="17">
        <v>0.145721926038686</v>
      </c>
      <c r="V11" s="17">
        <v>0.127507560528831</v>
      </c>
      <c r="W11" s="17">
        <v>0.170289702265845</v>
      </c>
      <c r="X11" s="17">
        <v>0.17813653927068199</v>
      </c>
      <c r="Y11" s="17">
        <v>9.7239356058003101E-2</v>
      </c>
      <c r="Z11" s="17"/>
      <c r="AA11" s="17">
        <v>4.6865317765054398E-2</v>
      </c>
      <c r="AB11" s="17">
        <v>0.10929106906590701</v>
      </c>
      <c r="AC11" s="17">
        <v>0.177533441905388</v>
      </c>
      <c r="AD11" s="17">
        <v>0.254882153328017</v>
      </c>
      <c r="AE11" s="17"/>
      <c r="AF11" s="17">
        <v>0.115866312843648</v>
      </c>
      <c r="AG11" s="17">
        <v>0.14766794874274899</v>
      </c>
      <c r="AH11" s="17">
        <v>0.16002560567744001</v>
      </c>
      <c r="AI11" s="17">
        <v>0.15937794295189001</v>
      </c>
      <c r="AJ11" s="17">
        <v>0.147865844743445</v>
      </c>
      <c r="AK11" s="17">
        <v>0.15360213671311099</v>
      </c>
      <c r="AL11" s="17"/>
      <c r="AM11" s="17">
        <v>0.14498847888493399</v>
      </c>
      <c r="AN11" s="17">
        <v>0.13073642516131001</v>
      </c>
      <c r="AO11" s="17">
        <v>0.111119624546652</v>
      </c>
      <c r="AP11" s="17">
        <v>0.17468932813871699</v>
      </c>
      <c r="AQ11" s="17">
        <v>0.21002968500343799</v>
      </c>
      <c r="AR11" s="17"/>
      <c r="AS11" s="17">
        <v>0.14270153334684901</v>
      </c>
      <c r="AT11" s="17">
        <v>0.12605255159916001</v>
      </c>
      <c r="AU11" s="17">
        <v>0.13810708688750301</v>
      </c>
      <c r="AV11" s="17"/>
      <c r="AW11" s="17">
        <v>0.27933529609457902</v>
      </c>
      <c r="AX11" s="17">
        <v>0.15627165534523499</v>
      </c>
      <c r="AY11" s="17">
        <v>1.7008277488016602E-2</v>
      </c>
      <c r="AZ11" s="17">
        <v>4.1699746383583397E-2</v>
      </c>
      <c r="BA11" s="17">
        <v>0</v>
      </c>
      <c r="BB11" s="17"/>
      <c r="BC11" s="17">
        <v>0.124510274107415</v>
      </c>
      <c r="BD11" s="17">
        <v>0.13001437736728699</v>
      </c>
      <c r="BE11" s="17" t="s">
        <v>101</v>
      </c>
      <c r="BF11" s="17">
        <v>0.23752139204465</v>
      </c>
      <c r="BG11" s="17">
        <v>0.22100164320528501</v>
      </c>
      <c r="BH11" s="17">
        <v>0.122571805836366</v>
      </c>
      <c r="BI11" s="17">
        <v>0.14127253482124999</v>
      </c>
      <c r="BJ11" s="17"/>
      <c r="BK11" s="17">
        <v>0.17674839921045199</v>
      </c>
      <c r="BL11" s="17">
        <v>0.19955124149658199</v>
      </c>
      <c r="BM11" s="17">
        <v>0.18003414380150201</v>
      </c>
      <c r="BN11" s="17">
        <v>0.130774328749792</v>
      </c>
      <c r="BO11" s="17">
        <v>0.11264263143433501</v>
      </c>
      <c r="BP11" s="17">
        <v>9.6452010250450207E-2</v>
      </c>
      <c r="BQ11" s="17">
        <v>8.7277353204729596E-2</v>
      </c>
      <c r="BR11" s="17">
        <v>2.2688308300873899E-2</v>
      </c>
      <c r="BS11" s="17"/>
      <c r="BT11" s="17">
        <v>0.11467841421135599</v>
      </c>
      <c r="BU11" s="17">
        <v>0.188750771841942</v>
      </c>
      <c r="BV11" s="17">
        <v>0.13949706805032899</v>
      </c>
      <c r="BW11" s="17"/>
      <c r="BX11" s="17">
        <v>0.126701670468645</v>
      </c>
      <c r="BY11" s="17">
        <v>0.138976162539932</v>
      </c>
      <c r="BZ11" s="17"/>
      <c r="CA11" s="17">
        <v>1.0257150294572101E-2</v>
      </c>
      <c r="CB11" s="17">
        <v>5.5687571737276703E-2</v>
      </c>
      <c r="CC11" s="17">
        <v>0.11887212441447299</v>
      </c>
      <c r="CD11" s="17">
        <v>0.160595861366502</v>
      </c>
      <c r="CE11" s="17">
        <v>0.22867486205412099</v>
      </c>
    </row>
    <row r="12" spans="2:83" x14ac:dyDescent="0.35">
      <c r="B12" s="18" t="s">
        <v>207</v>
      </c>
      <c r="C12" s="19">
        <v>3.0091300947762599E-2</v>
      </c>
      <c r="D12" s="19">
        <v>4.3072557827625299E-2</v>
      </c>
      <c r="E12" s="19">
        <v>1.6660287505899801E-2</v>
      </c>
      <c r="F12" s="19"/>
      <c r="G12" s="19">
        <v>5.59420612362002E-2</v>
      </c>
      <c r="H12" s="19">
        <v>2.78204448999093E-2</v>
      </c>
      <c r="I12" s="19">
        <v>2.5248091216637701E-2</v>
      </c>
      <c r="J12" s="19">
        <v>2.58025724997769E-2</v>
      </c>
      <c r="K12" s="19">
        <v>2.5782972576615701E-2</v>
      </c>
      <c r="L12" s="19">
        <v>2.49858621769261E-2</v>
      </c>
      <c r="M12" s="19"/>
      <c r="N12" s="19">
        <v>2.3596286999170199E-2</v>
      </c>
      <c r="O12" s="19">
        <v>1.90005259335231E-2</v>
      </c>
      <c r="P12" s="19">
        <v>3.30753786245509E-2</v>
      </c>
      <c r="Q12" s="19">
        <v>4.4672128461444499E-2</v>
      </c>
      <c r="R12" s="19">
        <v>6.2549068466707894E-2</v>
      </c>
      <c r="S12" s="19">
        <v>3.4448550773521901E-2</v>
      </c>
      <c r="T12" s="19">
        <v>2.5428218864776201E-2</v>
      </c>
      <c r="U12" s="19">
        <v>3.1198724484360198E-2</v>
      </c>
      <c r="V12" s="19">
        <v>3.0418928911892299E-2</v>
      </c>
      <c r="W12" s="19">
        <v>2.34219011696968E-2</v>
      </c>
      <c r="X12" s="19">
        <v>7.9683119558477105E-3</v>
      </c>
      <c r="Y12" s="19">
        <v>3.48220152133428E-2</v>
      </c>
      <c r="Z12" s="19"/>
      <c r="AA12" s="19">
        <v>4.8523350899026202E-3</v>
      </c>
      <c r="AB12" s="19">
        <v>2.02112125223529E-2</v>
      </c>
      <c r="AC12" s="19">
        <v>3.7086790174277802E-2</v>
      </c>
      <c r="AD12" s="19">
        <v>6.1695453574645703E-2</v>
      </c>
      <c r="AE12" s="19"/>
      <c r="AF12" s="19">
        <v>2.96831161217351E-2</v>
      </c>
      <c r="AG12" s="19">
        <v>3.2704917496275798E-2</v>
      </c>
      <c r="AH12" s="19">
        <v>2.9101743216011101E-2</v>
      </c>
      <c r="AI12" s="19">
        <v>3.4136033136383602E-2</v>
      </c>
      <c r="AJ12" s="19">
        <v>2.2920844792622599E-2</v>
      </c>
      <c r="AK12" s="19">
        <v>2.1675015463270199E-2</v>
      </c>
      <c r="AL12" s="19"/>
      <c r="AM12" s="19">
        <v>2.9650799758588701E-2</v>
      </c>
      <c r="AN12" s="19">
        <v>2.7748171388578699E-2</v>
      </c>
      <c r="AO12" s="19">
        <v>1.4741876253054899E-2</v>
      </c>
      <c r="AP12" s="19">
        <v>8.4313786097433896E-2</v>
      </c>
      <c r="AQ12" s="19">
        <v>4.3875355961225201E-2</v>
      </c>
      <c r="AR12" s="19"/>
      <c r="AS12" s="19">
        <v>2.5541089369613201E-2</v>
      </c>
      <c r="AT12" s="19">
        <v>3.3212467666161198E-2</v>
      </c>
      <c r="AU12" s="19">
        <v>1.12306158023393E-2</v>
      </c>
      <c r="AV12" s="19"/>
      <c r="AW12" s="19">
        <v>6.4459659662304297E-2</v>
      </c>
      <c r="AX12" s="19">
        <v>2.69798410743834E-2</v>
      </c>
      <c r="AY12" s="19">
        <v>3.67815774700399E-3</v>
      </c>
      <c r="AZ12" s="19">
        <v>0</v>
      </c>
      <c r="BA12" s="19">
        <v>1.67519904941217E-2</v>
      </c>
      <c r="BB12" s="19"/>
      <c r="BC12" s="19">
        <v>2.47362214142028E-2</v>
      </c>
      <c r="BD12" s="19">
        <v>1.38563833368914E-2</v>
      </c>
      <c r="BE12" s="19" t="s">
        <v>101</v>
      </c>
      <c r="BF12" s="19">
        <v>6.8276473647376698E-2</v>
      </c>
      <c r="BG12" s="19">
        <v>6.7821229659029203E-2</v>
      </c>
      <c r="BH12" s="19">
        <v>2.0390507486299801E-2</v>
      </c>
      <c r="BI12" s="19">
        <v>8.6867906503708903E-2</v>
      </c>
      <c r="BJ12" s="19"/>
      <c r="BK12" s="19">
        <v>8.0772545873449703E-2</v>
      </c>
      <c r="BL12" s="19">
        <v>6.4665126868248102E-2</v>
      </c>
      <c r="BM12" s="19">
        <v>3.7158772311219397E-2</v>
      </c>
      <c r="BN12" s="19">
        <v>9.5339455416483792E-3</v>
      </c>
      <c r="BO12" s="19">
        <v>8.0498159403347199E-3</v>
      </c>
      <c r="BP12" s="19">
        <v>5.0194833102282796E-3</v>
      </c>
      <c r="BQ12" s="19">
        <v>1.55403461207014E-2</v>
      </c>
      <c r="BR12" s="19">
        <v>0</v>
      </c>
      <c r="BS12" s="19"/>
      <c r="BT12" s="19">
        <v>2.3723517923717501E-2</v>
      </c>
      <c r="BU12" s="19">
        <v>2.6824355314798699E-2</v>
      </c>
      <c r="BV12" s="19">
        <v>3.7203231721279102E-2</v>
      </c>
      <c r="BW12" s="19"/>
      <c r="BX12" s="19">
        <v>3.7882233166905803E-2</v>
      </c>
      <c r="BY12" s="19">
        <v>2.52665566043733E-2</v>
      </c>
      <c r="BZ12" s="19"/>
      <c r="CA12" s="19">
        <v>1.0257150294572101E-2</v>
      </c>
      <c r="CB12" s="19">
        <v>3.8851784692968401E-3</v>
      </c>
      <c r="CC12" s="19">
        <v>1.8534572392789599E-2</v>
      </c>
      <c r="CD12" s="19">
        <v>3.3234685347216901E-2</v>
      </c>
      <c r="CE12" s="19">
        <v>6.1006394450681699E-2</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204</v>
      </c>
      <c r="C9" s="17">
        <v>0.28772410270061</v>
      </c>
      <c r="D9" s="17">
        <v>0.28389490502926901</v>
      </c>
      <c r="E9" s="17">
        <v>0.292947765278599</v>
      </c>
      <c r="F9" s="17"/>
      <c r="G9" s="17">
        <v>0.416554627862812</v>
      </c>
      <c r="H9" s="17">
        <v>0.39723026343347301</v>
      </c>
      <c r="I9" s="17">
        <v>0.34320192196131699</v>
      </c>
      <c r="J9" s="17">
        <v>0.21427978581533999</v>
      </c>
      <c r="K9" s="17">
        <v>0.18969249048732001</v>
      </c>
      <c r="L9" s="17">
        <v>0.19229587835718601</v>
      </c>
      <c r="M9" s="17"/>
      <c r="N9" s="17">
        <v>0.41031419201851399</v>
      </c>
      <c r="O9" s="17">
        <v>0.24723306726359801</v>
      </c>
      <c r="P9" s="17">
        <v>0.26336620716800202</v>
      </c>
      <c r="Q9" s="17">
        <v>0.226423335402545</v>
      </c>
      <c r="R9" s="17">
        <v>0.30137188367468098</v>
      </c>
      <c r="S9" s="17">
        <v>0.31006884347661101</v>
      </c>
      <c r="T9" s="17">
        <v>0.27176788060246498</v>
      </c>
      <c r="U9" s="17">
        <v>0.27563777379035698</v>
      </c>
      <c r="V9" s="17">
        <v>0.26944221759200598</v>
      </c>
      <c r="W9" s="17">
        <v>0.22761844544054699</v>
      </c>
      <c r="X9" s="17">
        <v>0.27928645769732602</v>
      </c>
      <c r="Y9" s="17">
        <v>0.36100284290718199</v>
      </c>
      <c r="Z9" s="17"/>
      <c r="AA9" s="17">
        <v>0.40244019267748499</v>
      </c>
      <c r="AB9" s="17">
        <v>0.28604455450413302</v>
      </c>
      <c r="AC9" s="17">
        <v>0.27089612707289401</v>
      </c>
      <c r="AD9" s="17">
        <v>0.182723037022018</v>
      </c>
      <c r="AE9" s="17"/>
      <c r="AF9" s="17">
        <v>0.39686581136048599</v>
      </c>
      <c r="AG9" s="17">
        <v>0.27157405851858402</v>
      </c>
      <c r="AH9" s="17">
        <v>0.30659959217367999</v>
      </c>
      <c r="AI9" s="17">
        <v>0.191213525506989</v>
      </c>
      <c r="AJ9" s="17">
        <v>0.23511623040638999</v>
      </c>
      <c r="AK9" s="17">
        <v>0.35121566168062501</v>
      </c>
      <c r="AL9" s="17"/>
      <c r="AM9" s="17">
        <v>0.25871271285779202</v>
      </c>
      <c r="AN9" s="17">
        <v>0.34697671495618698</v>
      </c>
      <c r="AO9" s="17">
        <v>0.30909497730656299</v>
      </c>
      <c r="AP9" s="17">
        <v>0.32646214360314102</v>
      </c>
      <c r="AQ9" s="17">
        <v>0.222037320523607</v>
      </c>
      <c r="AR9" s="17"/>
      <c r="AS9" s="17">
        <v>0.26981901363933403</v>
      </c>
      <c r="AT9" s="17">
        <v>0.342522343870371</v>
      </c>
      <c r="AU9" s="17">
        <v>0.31885597139426602</v>
      </c>
      <c r="AV9" s="17"/>
      <c r="AW9" s="17">
        <v>0.13364941667715699</v>
      </c>
      <c r="AX9" s="17">
        <v>0.257459119763082</v>
      </c>
      <c r="AY9" s="17">
        <v>0.40224873499200298</v>
      </c>
      <c r="AZ9" s="17">
        <v>0.48318266020435402</v>
      </c>
      <c r="BA9" s="17">
        <v>0.53072506335077096</v>
      </c>
      <c r="BB9" s="17"/>
      <c r="BC9" s="17">
        <v>0.272915902630263</v>
      </c>
      <c r="BD9" s="17">
        <v>0.31595614280818202</v>
      </c>
      <c r="BE9" s="17" t="s">
        <v>101</v>
      </c>
      <c r="BF9" s="17">
        <v>0.24861505663772901</v>
      </c>
      <c r="BG9" s="17">
        <v>0.26065612296963298</v>
      </c>
      <c r="BH9" s="17">
        <v>0.30571915295510799</v>
      </c>
      <c r="BI9" s="17">
        <v>0.35480397731311403</v>
      </c>
      <c r="BJ9" s="17"/>
      <c r="BK9" s="17">
        <v>0.29989013319152902</v>
      </c>
      <c r="BL9" s="17">
        <v>0.213122062195617</v>
      </c>
      <c r="BM9" s="17">
        <v>0.25392258596822898</v>
      </c>
      <c r="BN9" s="17">
        <v>0.239576164280487</v>
      </c>
      <c r="BO9" s="17">
        <v>0.32262220578874401</v>
      </c>
      <c r="BP9" s="17">
        <v>0.34829789303160802</v>
      </c>
      <c r="BQ9" s="17">
        <v>0.40386051393118</v>
      </c>
      <c r="BR9" s="17">
        <v>0.546880318517039</v>
      </c>
      <c r="BS9" s="17"/>
      <c r="BT9" s="17">
        <v>0.36178329683909899</v>
      </c>
      <c r="BU9" s="17">
        <v>0.19677873770940199</v>
      </c>
      <c r="BV9" s="17">
        <v>0.28949056309349802</v>
      </c>
      <c r="BW9" s="17"/>
      <c r="BX9" s="17">
        <v>0.37858323294728702</v>
      </c>
      <c r="BY9" s="17">
        <v>0.28388632286972398</v>
      </c>
      <c r="BZ9" s="17"/>
      <c r="CA9" s="17">
        <v>0.63589448403819504</v>
      </c>
      <c r="CB9" s="17">
        <v>0.43528850792142099</v>
      </c>
      <c r="CC9" s="17">
        <v>0.293319407831104</v>
      </c>
      <c r="CD9" s="17">
        <v>0.326628339657133</v>
      </c>
      <c r="CE9" s="17">
        <v>0.18814523148700901</v>
      </c>
    </row>
    <row r="10" spans="2:83" ht="29" x14ac:dyDescent="0.35">
      <c r="B10" s="18" t="s">
        <v>205</v>
      </c>
      <c r="C10" s="17">
        <v>0.369177797643571</v>
      </c>
      <c r="D10" s="17">
        <v>0.33058925448174298</v>
      </c>
      <c r="E10" s="17">
        <v>0.40663408861994299</v>
      </c>
      <c r="F10" s="17"/>
      <c r="G10" s="17">
        <v>0.33478978370913898</v>
      </c>
      <c r="H10" s="17">
        <v>0.37742884309101699</v>
      </c>
      <c r="I10" s="17">
        <v>0.39681215035671402</v>
      </c>
      <c r="J10" s="17">
        <v>0.36946933795589998</v>
      </c>
      <c r="K10" s="17">
        <v>0.407480122643675</v>
      </c>
      <c r="L10" s="17">
        <v>0.337110130764945</v>
      </c>
      <c r="M10" s="17"/>
      <c r="N10" s="17">
        <v>0.35035245441948198</v>
      </c>
      <c r="O10" s="17">
        <v>0.40615375826690803</v>
      </c>
      <c r="P10" s="17">
        <v>0.36145506091330598</v>
      </c>
      <c r="Q10" s="17">
        <v>0.37228956773425698</v>
      </c>
      <c r="R10" s="17">
        <v>0.31485474667859897</v>
      </c>
      <c r="S10" s="17">
        <v>0.37226680411554502</v>
      </c>
      <c r="T10" s="17">
        <v>0.39136314326571597</v>
      </c>
      <c r="U10" s="17">
        <v>0.43660175398366302</v>
      </c>
      <c r="V10" s="17">
        <v>0.37389799957733</v>
      </c>
      <c r="W10" s="17">
        <v>0.32323467223206098</v>
      </c>
      <c r="X10" s="17">
        <v>0.342592885467357</v>
      </c>
      <c r="Y10" s="17">
        <v>0.44237422710091401</v>
      </c>
      <c r="Z10" s="17"/>
      <c r="AA10" s="17">
        <v>0.424866399399348</v>
      </c>
      <c r="AB10" s="17">
        <v>0.39725107393590797</v>
      </c>
      <c r="AC10" s="17">
        <v>0.34574393428191103</v>
      </c>
      <c r="AD10" s="17">
        <v>0.30125243158373999</v>
      </c>
      <c r="AE10" s="17"/>
      <c r="AF10" s="17">
        <v>0.36518252456414702</v>
      </c>
      <c r="AG10" s="17">
        <v>0.37494487463660803</v>
      </c>
      <c r="AH10" s="17">
        <v>0.30559886902093097</v>
      </c>
      <c r="AI10" s="17">
        <v>0.40124480334970303</v>
      </c>
      <c r="AJ10" s="17">
        <v>0.39882337851497901</v>
      </c>
      <c r="AK10" s="17">
        <v>0.307002227986098</v>
      </c>
      <c r="AL10" s="17"/>
      <c r="AM10" s="17">
        <v>0.36262509194329501</v>
      </c>
      <c r="AN10" s="17">
        <v>0.376778397758054</v>
      </c>
      <c r="AO10" s="17">
        <v>0.397834063746698</v>
      </c>
      <c r="AP10" s="17">
        <v>0.106534572523487</v>
      </c>
      <c r="AQ10" s="17">
        <v>0.33286344861457301</v>
      </c>
      <c r="AR10" s="17"/>
      <c r="AS10" s="17">
        <v>0.355744809864457</v>
      </c>
      <c r="AT10" s="17">
        <v>0.375598317019535</v>
      </c>
      <c r="AU10" s="17">
        <v>0.37360368623945001</v>
      </c>
      <c r="AV10" s="17"/>
      <c r="AW10" s="17">
        <v>0.32243938851546899</v>
      </c>
      <c r="AX10" s="17">
        <v>0.40832367893180799</v>
      </c>
      <c r="AY10" s="17">
        <v>0.41670098743245299</v>
      </c>
      <c r="AZ10" s="17">
        <v>0.35741601185279298</v>
      </c>
      <c r="BA10" s="17">
        <v>0.296040501152179</v>
      </c>
      <c r="BB10" s="17"/>
      <c r="BC10" s="17">
        <v>0.36840869957137501</v>
      </c>
      <c r="BD10" s="17">
        <v>0.39936393549635502</v>
      </c>
      <c r="BE10" s="17" t="s">
        <v>101</v>
      </c>
      <c r="BF10" s="17">
        <v>0.30746860186161901</v>
      </c>
      <c r="BG10" s="17">
        <v>0.34885714728617701</v>
      </c>
      <c r="BH10" s="17">
        <v>0.36158529505998799</v>
      </c>
      <c r="BI10" s="17">
        <v>0.41466076470132301</v>
      </c>
      <c r="BJ10" s="17"/>
      <c r="BK10" s="17">
        <v>0.33381142101322098</v>
      </c>
      <c r="BL10" s="17">
        <v>0.32182060566509602</v>
      </c>
      <c r="BM10" s="17">
        <v>0.34930606538290898</v>
      </c>
      <c r="BN10" s="17">
        <v>0.44111674798331801</v>
      </c>
      <c r="BO10" s="17">
        <v>0.38807127825167698</v>
      </c>
      <c r="BP10" s="17">
        <v>0.41936369717593902</v>
      </c>
      <c r="BQ10" s="17">
        <v>0.36088381609707199</v>
      </c>
      <c r="BR10" s="17">
        <v>0.31138626928513902</v>
      </c>
      <c r="BS10" s="17"/>
      <c r="BT10" s="17">
        <v>0.39418636207811097</v>
      </c>
      <c r="BU10" s="17">
        <v>0.346930070216455</v>
      </c>
      <c r="BV10" s="17">
        <v>0.36497129004807</v>
      </c>
      <c r="BW10" s="17"/>
      <c r="BX10" s="17">
        <v>0.34339269744165601</v>
      </c>
      <c r="BY10" s="17">
        <v>0.40158387745580998</v>
      </c>
      <c r="BZ10" s="17"/>
      <c r="CA10" s="17">
        <v>0.25185681612230898</v>
      </c>
      <c r="CB10" s="17">
        <v>0.42507546584364098</v>
      </c>
      <c r="CC10" s="17">
        <v>0.415283789101284</v>
      </c>
      <c r="CD10" s="17">
        <v>0.36514629632912299</v>
      </c>
      <c r="CE10" s="17">
        <v>0.32398430866300398</v>
      </c>
    </row>
    <row r="11" spans="2:83" ht="29" x14ac:dyDescent="0.35">
      <c r="B11" s="18" t="s">
        <v>206</v>
      </c>
      <c r="C11" s="17">
        <v>0.23095078874822</v>
      </c>
      <c r="D11" s="17">
        <v>0.235218039324431</v>
      </c>
      <c r="E11" s="17">
        <v>0.22650958992985701</v>
      </c>
      <c r="F11" s="17"/>
      <c r="G11" s="17">
        <v>0.15645283412446701</v>
      </c>
      <c r="H11" s="17">
        <v>0.16648405721686499</v>
      </c>
      <c r="I11" s="17">
        <v>0.18411699239374099</v>
      </c>
      <c r="J11" s="17">
        <v>0.28600714845036002</v>
      </c>
      <c r="K11" s="17">
        <v>0.27659225883594601</v>
      </c>
      <c r="L11" s="17">
        <v>0.29624293396332202</v>
      </c>
      <c r="M11" s="17"/>
      <c r="N11" s="17">
        <v>0.166694947453498</v>
      </c>
      <c r="O11" s="17">
        <v>0.259076639156753</v>
      </c>
      <c r="P11" s="17">
        <v>0.251344377180102</v>
      </c>
      <c r="Q11" s="17">
        <v>0.251364340631068</v>
      </c>
      <c r="R11" s="17">
        <v>0.238795393528453</v>
      </c>
      <c r="S11" s="17">
        <v>0.24609582599402299</v>
      </c>
      <c r="T11" s="17">
        <v>0.246335656314812</v>
      </c>
      <c r="U11" s="17">
        <v>0.173261275662275</v>
      </c>
      <c r="V11" s="17">
        <v>0.241814940494683</v>
      </c>
      <c r="W11" s="17">
        <v>0.25182422258430698</v>
      </c>
      <c r="X11" s="17">
        <v>0.228278887502703</v>
      </c>
      <c r="Y11" s="17">
        <v>0.16684993698518</v>
      </c>
      <c r="Z11" s="17"/>
      <c r="AA11" s="17">
        <v>0.1270391838039</v>
      </c>
      <c r="AB11" s="17">
        <v>0.25022301387454499</v>
      </c>
      <c r="AC11" s="17">
        <v>0.25973298912992299</v>
      </c>
      <c r="AD11" s="17">
        <v>0.29381453203984198</v>
      </c>
      <c r="AE11" s="17"/>
      <c r="AF11" s="17">
        <v>0.172574685561205</v>
      </c>
      <c r="AG11" s="17">
        <v>0.240014545624576</v>
      </c>
      <c r="AH11" s="17">
        <v>0.26593998193497198</v>
      </c>
      <c r="AI11" s="17">
        <v>0.287237089495538</v>
      </c>
      <c r="AJ11" s="17">
        <v>0.20300435780000001</v>
      </c>
      <c r="AK11" s="17">
        <v>0.209214732771973</v>
      </c>
      <c r="AL11" s="17"/>
      <c r="AM11" s="17">
        <v>0.25552013693783798</v>
      </c>
      <c r="AN11" s="17">
        <v>0.19498858740886399</v>
      </c>
      <c r="AO11" s="17">
        <v>0.195388771645157</v>
      </c>
      <c r="AP11" s="17">
        <v>0.32863772908650002</v>
      </c>
      <c r="AQ11" s="17">
        <v>0.27228963470425699</v>
      </c>
      <c r="AR11" s="17"/>
      <c r="AS11" s="17">
        <v>0.25730380922935397</v>
      </c>
      <c r="AT11" s="17">
        <v>0.18956679479456201</v>
      </c>
      <c r="AU11" s="17">
        <v>0.19419550331871499</v>
      </c>
      <c r="AV11" s="17"/>
      <c r="AW11" s="17">
        <v>0.32886876825264999</v>
      </c>
      <c r="AX11" s="17">
        <v>0.25366659982353301</v>
      </c>
      <c r="AY11" s="17">
        <v>0.14304072968030601</v>
      </c>
      <c r="AZ11" s="17">
        <v>0.11768147364559201</v>
      </c>
      <c r="BA11" s="17">
        <v>0.157320442441402</v>
      </c>
      <c r="BB11" s="17"/>
      <c r="BC11" s="17">
        <v>0.24292933596866501</v>
      </c>
      <c r="BD11" s="17">
        <v>0.195716083438539</v>
      </c>
      <c r="BE11" s="17" t="s">
        <v>101</v>
      </c>
      <c r="BF11" s="17">
        <v>0.23853542666677099</v>
      </c>
      <c r="BG11" s="17">
        <v>0.26999882556926502</v>
      </c>
      <c r="BH11" s="17">
        <v>0.24117993924024</v>
      </c>
      <c r="BI11" s="17">
        <v>0.120502690720775</v>
      </c>
      <c r="BJ11" s="17"/>
      <c r="BK11" s="17">
        <v>0.21985391538749399</v>
      </c>
      <c r="BL11" s="17">
        <v>0.27944918965835702</v>
      </c>
      <c r="BM11" s="17">
        <v>0.26991139272345099</v>
      </c>
      <c r="BN11" s="17">
        <v>0.21366724560827299</v>
      </c>
      <c r="BO11" s="17">
        <v>0.25114450653287101</v>
      </c>
      <c r="BP11" s="17">
        <v>0.164341499947641</v>
      </c>
      <c r="BQ11" s="17">
        <v>0.16901688412994001</v>
      </c>
      <c r="BR11" s="17">
        <v>9.18878446535559E-2</v>
      </c>
      <c r="BS11" s="17"/>
      <c r="BT11" s="17">
        <v>0.161068572305018</v>
      </c>
      <c r="BU11" s="17">
        <v>0.29212700415154702</v>
      </c>
      <c r="BV11" s="17">
        <v>0.244212878764271</v>
      </c>
      <c r="BW11" s="17"/>
      <c r="BX11" s="17">
        <v>0.19701898590948899</v>
      </c>
      <c r="BY11" s="17">
        <v>0.21384459237536599</v>
      </c>
      <c r="BZ11" s="17"/>
      <c r="CA11" s="17">
        <v>4.7248079700375097E-2</v>
      </c>
      <c r="CB11" s="17">
        <v>9.2888328433270398E-2</v>
      </c>
      <c r="CC11" s="17">
        <v>0.229843019381816</v>
      </c>
      <c r="CD11" s="17">
        <v>0.19807539449220499</v>
      </c>
      <c r="CE11" s="17">
        <v>0.32418732483502</v>
      </c>
    </row>
    <row r="12" spans="2:83" x14ac:dyDescent="0.35">
      <c r="B12" s="18" t="s">
        <v>207</v>
      </c>
      <c r="C12" s="19">
        <v>0.112147310907599</v>
      </c>
      <c r="D12" s="19">
        <v>0.15029780116455799</v>
      </c>
      <c r="E12" s="19">
        <v>7.3908556171600998E-2</v>
      </c>
      <c r="F12" s="19"/>
      <c r="G12" s="19">
        <v>9.2202754303581505E-2</v>
      </c>
      <c r="H12" s="19">
        <v>5.8856836258644803E-2</v>
      </c>
      <c r="I12" s="19">
        <v>7.5868935288227607E-2</v>
      </c>
      <c r="J12" s="19">
        <v>0.13024372777840099</v>
      </c>
      <c r="K12" s="19">
        <v>0.126235128033059</v>
      </c>
      <c r="L12" s="19">
        <v>0.174351056914547</v>
      </c>
      <c r="M12" s="19"/>
      <c r="N12" s="19">
        <v>7.2638406108506207E-2</v>
      </c>
      <c r="O12" s="19">
        <v>8.7536535312740804E-2</v>
      </c>
      <c r="P12" s="19">
        <v>0.12383435473859</v>
      </c>
      <c r="Q12" s="19">
        <v>0.14992275623213</v>
      </c>
      <c r="R12" s="19">
        <v>0.14497797611826799</v>
      </c>
      <c r="S12" s="19">
        <v>7.1568526413821706E-2</v>
      </c>
      <c r="T12" s="19">
        <v>9.0533319817007601E-2</v>
      </c>
      <c r="U12" s="19">
        <v>0.114499196563705</v>
      </c>
      <c r="V12" s="19">
        <v>0.11484484233598199</v>
      </c>
      <c r="W12" s="19">
        <v>0.19732265974308499</v>
      </c>
      <c r="X12" s="19">
        <v>0.14984176933261401</v>
      </c>
      <c r="Y12" s="19">
        <v>2.97729930067244E-2</v>
      </c>
      <c r="Z12" s="19"/>
      <c r="AA12" s="19">
        <v>4.5654224119266999E-2</v>
      </c>
      <c r="AB12" s="19">
        <v>6.6481357685414799E-2</v>
      </c>
      <c r="AC12" s="19">
        <v>0.123626949515273</v>
      </c>
      <c r="AD12" s="19">
        <v>0.2222099993544</v>
      </c>
      <c r="AE12" s="19"/>
      <c r="AF12" s="19">
        <v>6.5376978514162007E-2</v>
      </c>
      <c r="AG12" s="19">
        <v>0.113466521220232</v>
      </c>
      <c r="AH12" s="19">
        <v>0.121861556870417</v>
      </c>
      <c r="AI12" s="19">
        <v>0.12030458164777</v>
      </c>
      <c r="AJ12" s="19">
        <v>0.163056033278632</v>
      </c>
      <c r="AK12" s="19">
        <v>0.13256737756130399</v>
      </c>
      <c r="AL12" s="19"/>
      <c r="AM12" s="19">
        <v>0.12314205826107499</v>
      </c>
      <c r="AN12" s="19">
        <v>8.1256299876894603E-2</v>
      </c>
      <c r="AO12" s="19">
        <v>9.7682187301581902E-2</v>
      </c>
      <c r="AP12" s="19">
        <v>0.23836555478687199</v>
      </c>
      <c r="AQ12" s="19">
        <v>0.172809596157563</v>
      </c>
      <c r="AR12" s="19"/>
      <c r="AS12" s="19">
        <v>0.117132367266855</v>
      </c>
      <c r="AT12" s="19">
        <v>9.2312544315531694E-2</v>
      </c>
      <c r="AU12" s="19">
        <v>0.11334483904756899</v>
      </c>
      <c r="AV12" s="19"/>
      <c r="AW12" s="19">
        <v>0.215042426554724</v>
      </c>
      <c r="AX12" s="19">
        <v>8.0550601481576903E-2</v>
      </c>
      <c r="AY12" s="19">
        <v>3.8009547895237902E-2</v>
      </c>
      <c r="AZ12" s="19">
        <v>4.17198542972613E-2</v>
      </c>
      <c r="BA12" s="19">
        <v>1.5913993055647401E-2</v>
      </c>
      <c r="BB12" s="19"/>
      <c r="BC12" s="19">
        <v>0.115746061829697</v>
      </c>
      <c r="BD12" s="19">
        <v>8.8963838256923694E-2</v>
      </c>
      <c r="BE12" s="19" t="s">
        <v>101</v>
      </c>
      <c r="BF12" s="19">
        <v>0.20538091483388099</v>
      </c>
      <c r="BG12" s="19">
        <v>0.120487904174925</v>
      </c>
      <c r="BH12" s="19">
        <v>9.1515612744663993E-2</v>
      </c>
      <c r="BI12" s="19">
        <v>0.11003256726478799</v>
      </c>
      <c r="BJ12" s="19"/>
      <c r="BK12" s="19">
        <v>0.14644453040775701</v>
      </c>
      <c r="BL12" s="19">
        <v>0.18560814248092999</v>
      </c>
      <c r="BM12" s="19">
        <v>0.12685995592541199</v>
      </c>
      <c r="BN12" s="19">
        <v>0.105639842127922</v>
      </c>
      <c r="BO12" s="19">
        <v>3.8162009426707999E-2</v>
      </c>
      <c r="BP12" s="19">
        <v>6.7996909844812103E-2</v>
      </c>
      <c r="BQ12" s="19">
        <v>6.6238785841807299E-2</v>
      </c>
      <c r="BR12" s="19">
        <v>4.9845567544265501E-2</v>
      </c>
      <c r="BS12" s="19"/>
      <c r="BT12" s="19">
        <v>8.2961768777771894E-2</v>
      </c>
      <c r="BU12" s="19">
        <v>0.16416418792259599</v>
      </c>
      <c r="BV12" s="19">
        <v>0.10132526809416</v>
      </c>
      <c r="BW12" s="19"/>
      <c r="BX12" s="19">
        <v>8.1005083701568101E-2</v>
      </c>
      <c r="BY12" s="19">
        <v>0.10068520729910101</v>
      </c>
      <c r="BZ12" s="19"/>
      <c r="CA12" s="19">
        <v>6.5000620139120599E-2</v>
      </c>
      <c r="CB12" s="19">
        <v>4.6747697801667501E-2</v>
      </c>
      <c r="CC12" s="19">
        <v>6.1553783685794901E-2</v>
      </c>
      <c r="CD12" s="19">
        <v>0.11014996952153901</v>
      </c>
      <c r="CE12" s="19">
        <v>0.16368313501496601</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204</v>
      </c>
      <c r="C9" s="17">
        <v>0.29974748553846298</v>
      </c>
      <c r="D9" s="17">
        <v>0.306428051623446</v>
      </c>
      <c r="E9" s="17">
        <v>0.295208725085433</v>
      </c>
      <c r="F9" s="17"/>
      <c r="G9" s="17">
        <v>0.27246638134998302</v>
      </c>
      <c r="H9" s="17">
        <v>0.32728953607676697</v>
      </c>
      <c r="I9" s="17">
        <v>0.34482931635469399</v>
      </c>
      <c r="J9" s="17">
        <v>0.31123413771327202</v>
      </c>
      <c r="K9" s="17">
        <v>0.23284175590176701</v>
      </c>
      <c r="L9" s="17">
        <v>0.29431012816037899</v>
      </c>
      <c r="M9" s="17"/>
      <c r="N9" s="17">
        <v>0.36881292792583797</v>
      </c>
      <c r="O9" s="17">
        <v>0.26436379865922299</v>
      </c>
      <c r="P9" s="17">
        <v>0.24468211697526401</v>
      </c>
      <c r="Q9" s="17">
        <v>0.204263488943704</v>
      </c>
      <c r="R9" s="17">
        <v>0.32051520295985397</v>
      </c>
      <c r="S9" s="17">
        <v>0.30020531492820202</v>
      </c>
      <c r="T9" s="17">
        <v>0.209633635272336</v>
      </c>
      <c r="U9" s="17">
        <v>0.29889072389875798</v>
      </c>
      <c r="V9" s="17">
        <v>0.29348852395534403</v>
      </c>
      <c r="W9" s="17">
        <v>0.422646599246428</v>
      </c>
      <c r="X9" s="17">
        <v>0.30549818788685201</v>
      </c>
      <c r="Y9" s="17">
        <v>0.40089041050226998</v>
      </c>
      <c r="Z9" s="17"/>
      <c r="AA9" s="17">
        <v>0.42234775598399898</v>
      </c>
      <c r="AB9" s="17">
        <v>0.283821653221699</v>
      </c>
      <c r="AC9" s="17">
        <v>0.28703456426470603</v>
      </c>
      <c r="AD9" s="17">
        <v>0.19752047166002801</v>
      </c>
      <c r="AE9" s="17"/>
      <c r="AF9" s="17">
        <v>0.36158381546634</v>
      </c>
      <c r="AG9" s="17">
        <v>0.28793557449405699</v>
      </c>
      <c r="AH9" s="17">
        <v>0.28943299260070399</v>
      </c>
      <c r="AI9" s="17">
        <v>0.215647622500551</v>
      </c>
      <c r="AJ9" s="17">
        <v>0.312274073989044</v>
      </c>
      <c r="AK9" s="17">
        <v>0.41314545989175799</v>
      </c>
      <c r="AL9" s="17"/>
      <c r="AM9" s="17">
        <v>0.29815956177150499</v>
      </c>
      <c r="AN9" s="17">
        <v>0.305447136609521</v>
      </c>
      <c r="AO9" s="17">
        <v>0.34566405857910998</v>
      </c>
      <c r="AP9" s="17">
        <v>0.477880344612654</v>
      </c>
      <c r="AQ9" s="17">
        <v>0.19155937635590101</v>
      </c>
      <c r="AR9" s="17"/>
      <c r="AS9" s="17">
        <v>0.30189744146986103</v>
      </c>
      <c r="AT9" s="17">
        <v>0.328206234304599</v>
      </c>
      <c r="AU9" s="17">
        <v>0.32088048979720601</v>
      </c>
      <c r="AV9" s="17"/>
      <c r="AW9" s="17">
        <v>0.15054895990818101</v>
      </c>
      <c r="AX9" s="17">
        <v>0.29357617543859299</v>
      </c>
      <c r="AY9" s="17">
        <v>0.39395247025456398</v>
      </c>
      <c r="AZ9" s="17">
        <v>0.46646281500930797</v>
      </c>
      <c r="BA9" s="17">
        <v>0.466971084675397</v>
      </c>
      <c r="BB9" s="17"/>
      <c r="BC9" s="17">
        <v>0.33392196611575697</v>
      </c>
      <c r="BD9" s="17">
        <v>0.34548068233629797</v>
      </c>
      <c r="BE9" s="17" t="s">
        <v>101</v>
      </c>
      <c r="BF9" s="17">
        <v>0.196016886876487</v>
      </c>
      <c r="BG9" s="17">
        <v>0.240091961516295</v>
      </c>
      <c r="BH9" s="17">
        <v>0.247725386539561</v>
      </c>
      <c r="BI9" s="17">
        <v>0.22512202910442</v>
      </c>
      <c r="BJ9" s="17"/>
      <c r="BK9" s="17">
        <v>0.27109309008752103</v>
      </c>
      <c r="BL9" s="17">
        <v>0.217256215515786</v>
      </c>
      <c r="BM9" s="17">
        <v>0.249089153359425</v>
      </c>
      <c r="BN9" s="17">
        <v>0.28091331460965902</v>
      </c>
      <c r="BO9" s="17">
        <v>0.33902421329879201</v>
      </c>
      <c r="BP9" s="17">
        <v>0.40261382155784498</v>
      </c>
      <c r="BQ9" s="17">
        <v>0.37750171756037998</v>
      </c>
      <c r="BR9" s="17">
        <v>0.489091013949502</v>
      </c>
      <c r="BS9" s="17"/>
      <c r="BT9" s="17">
        <v>0.38184297404765699</v>
      </c>
      <c r="BU9" s="17">
        <v>0.28206484831391498</v>
      </c>
      <c r="BV9" s="17">
        <v>0.248371895052723</v>
      </c>
      <c r="BW9" s="17"/>
      <c r="BX9" s="17">
        <v>0.36395807017501097</v>
      </c>
      <c r="BY9" s="17">
        <v>0.28748503429232503</v>
      </c>
      <c r="BZ9" s="17"/>
      <c r="CA9" s="17">
        <v>0.64875665905025204</v>
      </c>
      <c r="CB9" s="17">
        <v>0.42364147952215397</v>
      </c>
      <c r="CC9" s="17">
        <v>0.29523148025351398</v>
      </c>
      <c r="CD9" s="17">
        <v>0.32465060322466699</v>
      </c>
      <c r="CE9" s="17">
        <v>0.18213166610270001</v>
      </c>
    </row>
    <row r="10" spans="2:83" ht="29" x14ac:dyDescent="0.35">
      <c r="B10" s="18" t="s">
        <v>205</v>
      </c>
      <c r="C10" s="17">
        <v>0.37945151750225298</v>
      </c>
      <c r="D10" s="17">
        <v>0.36878906278631901</v>
      </c>
      <c r="E10" s="17">
        <v>0.38899283701349702</v>
      </c>
      <c r="F10" s="17"/>
      <c r="G10" s="17">
        <v>0.3507145385996</v>
      </c>
      <c r="H10" s="17">
        <v>0.39487465923736997</v>
      </c>
      <c r="I10" s="17">
        <v>0.39627876798963302</v>
      </c>
      <c r="J10" s="17">
        <v>0.35723895103299802</v>
      </c>
      <c r="K10" s="17">
        <v>0.409427066298234</v>
      </c>
      <c r="L10" s="17">
        <v>0.37028730953393602</v>
      </c>
      <c r="M10" s="17"/>
      <c r="N10" s="17">
        <v>0.37483867438165702</v>
      </c>
      <c r="O10" s="17">
        <v>0.363481351221837</v>
      </c>
      <c r="P10" s="17">
        <v>0.35842833991872203</v>
      </c>
      <c r="Q10" s="17">
        <v>0.438707793592294</v>
      </c>
      <c r="R10" s="17">
        <v>0.28754748811381098</v>
      </c>
      <c r="S10" s="17">
        <v>0.359545638505263</v>
      </c>
      <c r="T10" s="17">
        <v>0.49630895509664402</v>
      </c>
      <c r="U10" s="17">
        <v>0.39530971117306701</v>
      </c>
      <c r="V10" s="17">
        <v>0.391436081576923</v>
      </c>
      <c r="W10" s="17">
        <v>0.33059676169049901</v>
      </c>
      <c r="X10" s="17">
        <v>0.37495275700031899</v>
      </c>
      <c r="Y10" s="17">
        <v>0.40058813764764001</v>
      </c>
      <c r="Z10" s="17"/>
      <c r="AA10" s="17">
        <v>0.374844877589952</v>
      </c>
      <c r="AB10" s="17">
        <v>0.42880677778440501</v>
      </c>
      <c r="AC10" s="17">
        <v>0.36014004057216298</v>
      </c>
      <c r="AD10" s="17">
        <v>0.34925401001435502</v>
      </c>
      <c r="AE10" s="17"/>
      <c r="AF10" s="17">
        <v>0.35969276391995703</v>
      </c>
      <c r="AG10" s="17">
        <v>0.37021111688806202</v>
      </c>
      <c r="AH10" s="17">
        <v>0.38393279678277797</v>
      </c>
      <c r="AI10" s="17">
        <v>0.42892791603899499</v>
      </c>
      <c r="AJ10" s="17">
        <v>0.38141516729288699</v>
      </c>
      <c r="AK10" s="17">
        <v>0.30950742344639498</v>
      </c>
      <c r="AL10" s="17"/>
      <c r="AM10" s="17">
        <v>0.40616620369777401</v>
      </c>
      <c r="AN10" s="17">
        <v>0.388441869776259</v>
      </c>
      <c r="AO10" s="17">
        <v>0.38250653637714199</v>
      </c>
      <c r="AP10" s="17">
        <v>0.24460602038762899</v>
      </c>
      <c r="AQ10" s="17">
        <v>0.33368376944614803</v>
      </c>
      <c r="AR10" s="17"/>
      <c r="AS10" s="17">
        <v>0.40218966699092801</v>
      </c>
      <c r="AT10" s="17">
        <v>0.38480758081091199</v>
      </c>
      <c r="AU10" s="17">
        <v>0.36791834042083998</v>
      </c>
      <c r="AV10" s="17"/>
      <c r="AW10" s="17">
        <v>0.38566064129264199</v>
      </c>
      <c r="AX10" s="17">
        <v>0.41583779296966999</v>
      </c>
      <c r="AY10" s="17">
        <v>0.38355991701416797</v>
      </c>
      <c r="AZ10" s="17">
        <v>0.33962330044300298</v>
      </c>
      <c r="BA10" s="17">
        <v>0.34072322350946699</v>
      </c>
      <c r="BB10" s="17"/>
      <c r="BC10" s="17">
        <v>0.37398764224910802</v>
      </c>
      <c r="BD10" s="17">
        <v>0.35504316110046003</v>
      </c>
      <c r="BE10" s="17" t="s">
        <v>101</v>
      </c>
      <c r="BF10" s="17">
        <v>0.36712418292219201</v>
      </c>
      <c r="BG10" s="17">
        <v>0.37024838992491199</v>
      </c>
      <c r="BH10" s="17">
        <v>0.43297574196334798</v>
      </c>
      <c r="BI10" s="17">
        <v>0.40385488431023803</v>
      </c>
      <c r="BJ10" s="17"/>
      <c r="BK10" s="17">
        <v>0.36005926378928199</v>
      </c>
      <c r="BL10" s="17">
        <v>0.35009879543521799</v>
      </c>
      <c r="BM10" s="17">
        <v>0.39199201824573399</v>
      </c>
      <c r="BN10" s="17">
        <v>0.403782145595105</v>
      </c>
      <c r="BO10" s="17">
        <v>0.43951368160154602</v>
      </c>
      <c r="BP10" s="17">
        <v>0.38047888389927098</v>
      </c>
      <c r="BQ10" s="17">
        <v>0.32184065987194499</v>
      </c>
      <c r="BR10" s="17">
        <v>0.338192503095115</v>
      </c>
      <c r="BS10" s="17"/>
      <c r="BT10" s="17">
        <v>0.39179445508145899</v>
      </c>
      <c r="BU10" s="17">
        <v>0.35914363049884701</v>
      </c>
      <c r="BV10" s="17">
        <v>0.385326875164892</v>
      </c>
      <c r="BW10" s="17"/>
      <c r="BX10" s="17">
        <v>0.36472866539118198</v>
      </c>
      <c r="BY10" s="17">
        <v>0.40154633125637301</v>
      </c>
      <c r="BZ10" s="17"/>
      <c r="CA10" s="17">
        <v>0.25872011829239899</v>
      </c>
      <c r="CB10" s="17">
        <v>0.37093909773484701</v>
      </c>
      <c r="CC10" s="17">
        <v>0.43529611002299401</v>
      </c>
      <c r="CD10" s="17">
        <v>0.39195251350278498</v>
      </c>
      <c r="CE10" s="17">
        <v>0.381852008576408</v>
      </c>
    </row>
    <row r="11" spans="2:83" ht="29" x14ac:dyDescent="0.35">
      <c r="B11" s="18" t="s">
        <v>206</v>
      </c>
      <c r="C11" s="17">
        <v>0.22917588578049</v>
      </c>
      <c r="D11" s="17">
        <v>0.21487964952963601</v>
      </c>
      <c r="E11" s="17">
        <v>0.24320597384130799</v>
      </c>
      <c r="F11" s="17"/>
      <c r="G11" s="17">
        <v>0.26304474419250701</v>
      </c>
      <c r="H11" s="17">
        <v>0.18426278490839701</v>
      </c>
      <c r="I11" s="17">
        <v>0.189870930409269</v>
      </c>
      <c r="J11" s="17">
        <v>0.240272062456279</v>
      </c>
      <c r="K11" s="17">
        <v>0.28192405279388899</v>
      </c>
      <c r="L11" s="17">
        <v>0.230926735504147</v>
      </c>
      <c r="M11" s="17"/>
      <c r="N11" s="17">
        <v>0.18746181398376999</v>
      </c>
      <c r="O11" s="17">
        <v>0.26978692183122299</v>
      </c>
      <c r="P11" s="17">
        <v>0.293231954032108</v>
      </c>
      <c r="Q11" s="17">
        <v>0.24202843361718401</v>
      </c>
      <c r="R11" s="17">
        <v>0.247193131578475</v>
      </c>
      <c r="S11" s="17">
        <v>0.25122122840316402</v>
      </c>
      <c r="T11" s="17">
        <v>0.209159966968927</v>
      </c>
      <c r="U11" s="17">
        <v>0.25269535872568499</v>
      </c>
      <c r="V11" s="17">
        <v>0.211419885774176</v>
      </c>
      <c r="W11" s="17">
        <v>0.179432092665092</v>
      </c>
      <c r="X11" s="17">
        <v>0.239059477269357</v>
      </c>
      <c r="Y11" s="17">
        <v>0.14957886856758201</v>
      </c>
      <c r="Z11" s="17"/>
      <c r="AA11" s="17">
        <v>0.163856039599659</v>
      </c>
      <c r="AB11" s="17">
        <v>0.21751832058175</v>
      </c>
      <c r="AC11" s="17">
        <v>0.248345218628551</v>
      </c>
      <c r="AD11" s="17">
        <v>0.29267876363954998</v>
      </c>
      <c r="AE11" s="17"/>
      <c r="AF11" s="17">
        <v>0.211309552217508</v>
      </c>
      <c r="AG11" s="17">
        <v>0.23948981179828699</v>
      </c>
      <c r="AH11" s="17">
        <v>0.214133137485085</v>
      </c>
      <c r="AI11" s="17">
        <v>0.25862750666465201</v>
      </c>
      <c r="AJ11" s="17">
        <v>0.214011020899215</v>
      </c>
      <c r="AK11" s="17">
        <v>0.21904757336498001</v>
      </c>
      <c r="AL11" s="17"/>
      <c r="AM11" s="17">
        <v>0.21018242792839201</v>
      </c>
      <c r="AN11" s="17">
        <v>0.228472858359582</v>
      </c>
      <c r="AO11" s="17">
        <v>0.205963418379638</v>
      </c>
      <c r="AP11" s="17">
        <v>0.11659611634841301</v>
      </c>
      <c r="AQ11" s="17">
        <v>0.31593284215008699</v>
      </c>
      <c r="AR11" s="17"/>
      <c r="AS11" s="17">
        <v>0.22455752589950501</v>
      </c>
      <c r="AT11" s="17">
        <v>0.21683975204872399</v>
      </c>
      <c r="AU11" s="17">
        <v>0.24782615621443299</v>
      </c>
      <c r="AV11" s="17"/>
      <c r="AW11" s="17">
        <v>0.30677814070923698</v>
      </c>
      <c r="AX11" s="17">
        <v>0.22313631131366601</v>
      </c>
      <c r="AY11" s="17">
        <v>0.17244124470182201</v>
      </c>
      <c r="AZ11" s="17">
        <v>0.16871103734432899</v>
      </c>
      <c r="BA11" s="17">
        <v>0.11499910809578701</v>
      </c>
      <c r="BB11" s="17"/>
      <c r="BC11" s="17">
        <v>0.21627799401883299</v>
      </c>
      <c r="BD11" s="17">
        <v>0.226179735401381</v>
      </c>
      <c r="BE11" s="17" t="s">
        <v>101</v>
      </c>
      <c r="BF11" s="17">
        <v>0.26673167436304701</v>
      </c>
      <c r="BG11" s="17">
        <v>0.25062778033604499</v>
      </c>
      <c r="BH11" s="17">
        <v>0.225277389982106</v>
      </c>
      <c r="BI11" s="17">
        <v>0.26121537356868102</v>
      </c>
      <c r="BJ11" s="17"/>
      <c r="BK11" s="17">
        <v>0.23073097032867501</v>
      </c>
      <c r="BL11" s="17">
        <v>0.29547596597977399</v>
      </c>
      <c r="BM11" s="17">
        <v>0.25408762222106501</v>
      </c>
      <c r="BN11" s="17">
        <v>0.23227823717041399</v>
      </c>
      <c r="BO11" s="17">
        <v>0.195543612093244</v>
      </c>
      <c r="BP11" s="17">
        <v>0.16969477804126201</v>
      </c>
      <c r="BQ11" s="17">
        <v>0.24414983244125901</v>
      </c>
      <c r="BR11" s="17">
        <v>0.13795319779575901</v>
      </c>
      <c r="BS11" s="17"/>
      <c r="BT11" s="17">
        <v>0.15984394006757099</v>
      </c>
      <c r="BU11" s="17">
        <v>0.25670550989725299</v>
      </c>
      <c r="BV11" s="17">
        <v>0.26191581770232902</v>
      </c>
      <c r="BW11" s="17"/>
      <c r="BX11" s="17">
        <v>0.19676552456472901</v>
      </c>
      <c r="BY11" s="17">
        <v>0.224024079012931</v>
      </c>
      <c r="BZ11" s="17"/>
      <c r="CA11" s="17">
        <v>8.2779173517884996E-2</v>
      </c>
      <c r="CB11" s="17">
        <v>0.16967773094074401</v>
      </c>
      <c r="CC11" s="17">
        <v>0.19898223586753999</v>
      </c>
      <c r="CD11" s="17">
        <v>0.209038248604002</v>
      </c>
      <c r="CE11" s="17">
        <v>0.28925895899076198</v>
      </c>
    </row>
    <row r="12" spans="2:83" x14ac:dyDescent="0.35">
      <c r="B12" s="18" t="s">
        <v>207</v>
      </c>
      <c r="C12" s="19">
        <v>9.16251111787941E-2</v>
      </c>
      <c r="D12" s="19">
        <v>0.109903236060599</v>
      </c>
      <c r="E12" s="19">
        <v>7.2592464059762205E-2</v>
      </c>
      <c r="F12" s="19"/>
      <c r="G12" s="19">
        <v>0.11377433585791</v>
      </c>
      <c r="H12" s="19">
        <v>9.3573019777466293E-2</v>
      </c>
      <c r="I12" s="19">
        <v>6.9020985246403904E-2</v>
      </c>
      <c r="J12" s="19">
        <v>9.1254848797450994E-2</v>
      </c>
      <c r="K12" s="19">
        <v>7.5807125006110504E-2</v>
      </c>
      <c r="L12" s="19">
        <v>0.104475826801538</v>
      </c>
      <c r="M12" s="19"/>
      <c r="N12" s="19">
        <v>6.8886583708734905E-2</v>
      </c>
      <c r="O12" s="19">
        <v>0.102367928287717</v>
      </c>
      <c r="P12" s="19">
        <v>0.103657589073907</v>
      </c>
      <c r="Q12" s="19">
        <v>0.115000283846817</v>
      </c>
      <c r="R12" s="19">
        <v>0.14474417734785999</v>
      </c>
      <c r="S12" s="19">
        <v>8.90278181633712E-2</v>
      </c>
      <c r="T12" s="19">
        <v>8.4897442662092898E-2</v>
      </c>
      <c r="U12" s="19">
        <v>5.3104206202489401E-2</v>
      </c>
      <c r="V12" s="19">
        <v>0.103655508693558</v>
      </c>
      <c r="W12" s="19">
        <v>6.73245463979813E-2</v>
      </c>
      <c r="X12" s="19">
        <v>8.0489577843471702E-2</v>
      </c>
      <c r="Y12" s="19">
        <v>4.89425832825078E-2</v>
      </c>
      <c r="Z12" s="19"/>
      <c r="AA12" s="19">
        <v>3.8951326826389798E-2</v>
      </c>
      <c r="AB12" s="19">
        <v>6.9853248412146005E-2</v>
      </c>
      <c r="AC12" s="19">
        <v>0.104480176534579</v>
      </c>
      <c r="AD12" s="19">
        <v>0.16054675468606799</v>
      </c>
      <c r="AE12" s="19"/>
      <c r="AF12" s="19">
        <v>6.7413868396194607E-2</v>
      </c>
      <c r="AG12" s="19">
        <v>0.102363496819594</v>
      </c>
      <c r="AH12" s="19">
        <v>0.112501073131432</v>
      </c>
      <c r="AI12" s="19">
        <v>9.6796954795801998E-2</v>
      </c>
      <c r="AJ12" s="19">
        <v>9.22997378188532E-2</v>
      </c>
      <c r="AK12" s="19">
        <v>5.8299543296866797E-2</v>
      </c>
      <c r="AL12" s="19"/>
      <c r="AM12" s="19">
        <v>8.5491806602328801E-2</v>
      </c>
      <c r="AN12" s="19">
        <v>7.7638135254637405E-2</v>
      </c>
      <c r="AO12" s="19">
        <v>6.5865986664109796E-2</v>
      </c>
      <c r="AP12" s="19">
        <v>0.16091751865130399</v>
      </c>
      <c r="AQ12" s="19">
        <v>0.158824012047865</v>
      </c>
      <c r="AR12" s="19"/>
      <c r="AS12" s="19">
        <v>7.1355365639705598E-2</v>
      </c>
      <c r="AT12" s="19">
        <v>7.0146432835765105E-2</v>
      </c>
      <c r="AU12" s="19">
        <v>6.3375013567520205E-2</v>
      </c>
      <c r="AV12" s="19"/>
      <c r="AW12" s="19">
        <v>0.15701225808993999</v>
      </c>
      <c r="AX12" s="19">
        <v>6.7449720278071001E-2</v>
      </c>
      <c r="AY12" s="19">
        <v>5.0046368029447202E-2</v>
      </c>
      <c r="AZ12" s="19">
        <v>2.5202847203360301E-2</v>
      </c>
      <c r="BA12" s="19">
        <v>7.7306583719348496E-2</v>
      </c>
      <c r="BB12" s="19"/>
      <c r="BC12" s="19">
        <v>7.5812397616301999E-2</v>
      </c>
      <c r="BD12" s="19">
        <v>7.3296421161861899E-2</v>
      </c>
      <c r="BE12" s="19" t="s">
        <v>101</v>
      </c>
      <c r="BF12" s="19">
        <v>0.17012725583827501</v>
      </c>
      <c r="BG12" s="19">
        <v>0.13903186822274799</v>
      </c>
      <c r="BH12" s="19">
        <v>9.4021481514984503E-2</v>
      </c>
      <c r="BI12" s="19">
        <v>0.10980771301666099</v>
      </c>
      <c r="BJ12" s="19"/>
      <c r="BK12" s="19">
        <v>0.138116675794521</v>
      </c>
      <c r="BL12" s="19">
        <v>0.13716902306922199</v>
      </c>
      <c r="BM12" s="19">
        <v>0.104831206173776</v>
      </c>
      <c r="BN12" s="19">
        <v>8.3026302624821802E-2</v>
      </c>
      <c r="BO12" s="19">
        <v>2.5918493006417801E-2</v>
      </c>
      <c r="BP12" s="19">
        <v>4.7212516501622198E-2</v>
      </c>
      <c r="BQ12" s="19">
        <v>5.6507790126416303E-2</v>
      </c>
      <c r="BR12" s="19">
        <v>3.4763285159624298E-2</v>
      </c>
      <c r="BS12" s="19"/>
      <c r="BT12" s="19">
        <v>6.6518630803313897E-2</v>
      </c>
      <c r="BU12" s="19">
        <v>0.102086011289985</v>
      </c>
      <c r="BV12" s="19">
        <v>0.104385412080057</v>
      </c>
      <c r="BW12" s="19"/>
      <c r="BX12" s="19">
        <v>7.4547739869078394E-2</v>
      </c>
      <c r="BY12" s="19">
        <v>8.6944555438370999E-2</v>
      </c>
      <c r="BZ12" s="19"/>
      <c r="CA12" s="19">
        <v>9.7440491394638201E-3</v>
      </c>
      <c r="CB12" s="19">
        <v>3.5741691802254998E-2</v>
      </c>
      <c r="CC12" s="19">
        <v>7.0490173855951702E-2</v>
      </c>
      <c r="CD12" s="19">
        <v>7.4358634668545795E-2</v>
      </c>
      <c r="CE12" s="19">
        <v>0.14675736633013001</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204</v>
      </c>
      <c r="C9" s="17">
        <v>0.31076972512836898</v>
      </c>
      <c r="D9" s="17">
        <v>0.307091800307153</v>
      </c>
      <c r="E9" s="17">
        <v>0.31556094893787001</v>
      </c>
      <c r="F9" s="17"/>
      <c r="G9" s="17">
        <v>0.325979477100592</v>
      </c>
      <c r="H9" s="17">
        <v>0.413474724989084</v>
      </c>
      <c r="I9" s="17">
        <v>0.36766714874571399</v>
      </c>
      <c r="J9" s="17">
        <v>0.26259038350414299</v>
      </c>
      <c r="K9" s="17">
        <v>0.24395784879402299</v>
      </c>
      <c r="L9" s="17">
        <v>0.25420668915156702</v>
      </c>
      <c r="M9" s="17"/>
      <c r="N9" s="17">
        <v>0.41361240993043602</v>
      </c>
      <c r="O9" s="17">
        <v>0.27593599154867798</v>
      </c>
      <c r="P9" s="17">
        <v>0.23237736416742</v>
      </c>
      <c r="Q9" s="17">
        <v>0.229091112554935</v>
      </c>
      <c r="R9" s="17">
        <v>0.25766743974846101</v>
      </c>
      <c r="S9" s="17">
        <v>0.280533003726399</v>
      </c>
      <c r="T9" s="17">
        <v>0.30128896624839002</v>
      </c>
      <c r="U9" s="17">
        <v>0.25941935799329202</v>
      </c>
      <c r="V9" s="17">
        <v>0.34490911005076602</v>
      </c>
      <c r="W9" s="17">
        <v>0.358279762654312</v>
      </c>
      <c r="X9" s="17">
        <v>0.38145249410597598</v>
      </c>
      <c r="Y9" s="17">
        <v>0.35815441824337202</v>
      </c>
      <c r="Z9" s="17"/>
      <c r="AA9" s="17">
        <v>0.405864782791792</v>
      </c>
      <c r="AB9" s="17">
        <v>0.293851129746863</v>
      </c>
      <c r="AC9" s="17">
        <v>0.30870439245393999</v>
      </c>
      <c r="AD9" s="17">
        <v>0.22780239703265001</v>
      </c>
      <c r="AE9" s="17"/>
      <c r="AF9" s="17">
        <v>0.425965070405316</v>
      </c>
      <c r="AG9" s="17">
        <v>0.282993685793473</v>
      </c>
      <c r="AH9" s="17">
        <v>0.29153218174539702</v>
      </c>
      <c r="AI9" s="17">
        <v>0.26156111377707297</v>
      </c>
      <c r="AJ9" s="17">
        <v>0.246255459348619</v>
      </c>
      <c r="AK9" s="17">
        <v>0.35337534287434402</v>
      </c>
      <c r="AL9" s="17"/>
      <c r="AM9" s="17">
        <v>0.29468056093344702</v>
      </c>
      <c r="AN9" s="17">
        <v>0.32793859531382002</v>
      </c>
      <c r="AO9" s="17">
        <v>0.29652395792937097</v>
      </c>
      <c r="AP9" s="17">
        <v>0.269954056806262</v>
      </c>
      <c r="AQ9" s="17">
        <v>0.27197864156583001</v>
      </c>
      <c r="AR9" s="17"/>
      <c r="AS9" s="17">
        <v>0.27671568630283999</v>
      </c>
      <c r="AT9" s="17">
        <v>0.35813698711262398</v>
      </c>
      <c r="AU9" s="17">
        <v>0.28459870351222399</v>
      </c>
      <c r="AV9" s="17"/>
      <c r="AW9" s="17">
        <v>0.19238564650498399</v>
      </c>
      <c r="AX9" s="17">
        <v>0.295218180018885</v>
      </c>
      <c r="AY9" s="17">
        <v>0.37647755329147597</v>
      </c>
      <c r="AZ9" s="17">
        <v>0.49594802222858703</v>
      </c>
      <c r="BA9" s="17">
        <v>0.458635396363195</v>
      </c>
      <c r="BB9" s="17"/>
      <c r="BC9" s="17">
        <v>0.297767966873909</v>
      </c>
      <c r="BD9" s="17">
        <v>0.328108199606374</v>
      </c>
      <c r="BE9" s="17" t="s">
        <v>101</v>
      </c>
      <c r="BF9" s="17">
        <v>0.28568918783069502</v>
      </c>
      <c r="BG9" s="17">
        <v>0.30269689956631801</v>
      </c>
      <c r="BH9" s="17">
        <v>0.329683126823553</v>
      </c>
      <c r="BI9" s="17">
        <v>0.32999579291111503</v>
      </c>
      <c r="BJ9" s="17"/>
      <c r="BK9" s="17">
        <v>0.30696851725072499</v>
      </c>
      <c r="BL9" s="17">
        <v>0.24710261345832299</v>
      </c>
      <c r="BM9" s="17">
        <v>0.25734838187119202</v>
      </c>
      <c r="BN9" s="17">
        <v>0.31674439822686101</v>
      </c>
      <c r="BO9" s="17">
        <v>0.33502211418343802</v>
      </c>
      <c r="BP9" s="17">
        <v>0.36494104127090798</v>
      </c>
      <c r="BQ9" s="17">
        <v>0.33400106809836699</v>
      </c>
      <c r="BR9" s="17">
        <v>0.53409622988115601</v>
      </c>
      <c r="BS9" s="17"/>
      <c r="BT9" s="17">
        <v>0.40227649509229402</v>
      </c>
      <c r="BU9" s="17">
        <v>0.24158653524996801</v>
      </c>
      <c r="BV9" s="17">
        <v>0.28341494090670399</v>
      </c>
      <c r="BW9" s="17"/>
      <c r="BX9" s="17">
        <v>0.40320332443797102</v>
      </c>
      <c r="BY9" s="17">
        <v>0.300477033424981</v>
      </c>
      <c r="BZ9" s="17"/>
      <c r="CA9" s="17">
        <v>0.69577075385165799</v>
      </c>
      <c r="CB9" s="17">
        <v>0.43884527349705699</v>
      </c>
      <c r="CC9" s="17">
        <v>0.30017738611114902</v>
      </c>
      <c r="CD9" s="17">
        <v>0.31475974113829502</v>
      </c>
      <c r="CE9" s="17">
        <v>0.22836578046949099</v>
      </c>
    </row>
    <row r="10" spans="2:83" ht="29" x14ac:dyDescent="0.35">
      <c r="B10" s="18" t="s">
        <v>205</v>
      </c>
      <c r="C10" s="17">
        <v>0.40875085635233599</v>
      </c>
      <c r="D10" s="17">
        <v>0.40839602731743102</v>
      </c>
      <c r="E10" s="17">
        <v>0.40849576343292998</v>
      </c>
      <c r="F10" s="17"/>
      <c r="G10" s="17">
        <v>0.42064128394258998</v>
      </c>
      <c r="H10" s="17">
        <v>0.36329019669245999</v>
      </c>
      <c r="I10" s="17">
        <v>0.40146642623433298</v>
      </c>
      <c r="J10" s="17">
        <v>0.41636030043703798</v>
      </c>
      <c r="K10" s="17">
        <v>0.45423220969919498</v>
      </c>
      <c r="L10" s="17">
        <v>0.40730526022472202</v>
      </c>
      <c r="M10" s="17"/>
      <c r="N10" s="17">
        <v>0.36371102145075501</v>
      </c>
      <c r="O10" s="17">
        <v>0.42607646534811</v>
      </c>
      <c r="P10" s="17">
        <v>0.41975855302158799</v>
      </c>
      <c r="Q10" s="17">
        <v>0.47399766008208699</v>
      </c>
      <c r="R10" s="17">
        <v>0.38241011673656899</v>
      </c>
      <c r="S10" s="17">
        <v>0.39735544970377301</v>
      </c>
      <c r="T10" s="17">
        <v>0.47606482540501799</v>
      </c>
      <c r="U10" s="17">
        <v>0.49736232646900203</v>
      </c>
      <c r="V10" s="17">
        <v>0.38342409025697799</v>
      </c>
      <c r="W10" s="17">
        <v>0.39025746293180202</v>
      </c>
      <c r="X10" s="17">
        <v>0.33431439332947899</v>
      </c>
      <c r="Y10" s="17">
        <v>0.39024887538660202</v>
      </c>
      <c r="Z10" s="17"/>
      <c r="AA10" s="17">
        <v>0.38988505041624</v>
      </c>
      <c r="AB10" s="17">
        <v>0.42695765631829302</v>
      </c>
      <c r="AC10" s="17">
        <v>0.42121277090862302</v>
      </c>
      <c r="AD10" s="17">
        <v>0.39859582414008299</v>
      </c>
      <c r="AE10" s="17"/>
      <c r="AF10" s="17">
        <v>0.37134790434274301</v>
      </c>
      <c r="AG10" s="17">
        <v>0.42056791396236798</v>
      </c>
      <c r="AH10" s="17">
        <v>0.382561147741455</v>
      </c>
      <c r="AI10" s="17">
        <v>0.44240554739357502</v>
      </c>
      <c r="AJ10" s="17">
        <v>0.440404967515167</v>
      </c>
      <c r="AK10" s="17">
        <v>0.36670237285380203</v>
      </c>
      <c r="AL10" s="17"/>
      <c r="AM10" s="17">
        <v>0.40989073718934699</v>
      </c>
      <c r="AN10" s="17">
        <v>0.42207071291832399</v>
      </c>
      <c r="AO10" s="17">
        <v>0.42462473878599599</v>
      </c>
      <c r="AP10" s="17">
        <v>0.55066168259800197</v>
      </c>
      <c r="AQ10" s="17">
        <v>0.37367808902295302</v>
      </c>
      <c r="AR10" s="17"/>
      <c r="AS10" s="17">
        <v>0.41946972621371498</v>
      </c>
      <c r="AT10" s="17">
        <v>0.41341304647370097</v>
      </c>
      <c r="AU10" s="17">
        <v>0.42960548842636598</v>
      </c>
      <c r="AV10" s="17"/>
      <c r="AW10" s="17">
        <v>0.43874571002276702</v>
      </c>
      <c r="AX10" s="17">
        <v>0.45272357270977898</v>
      </c>
      <c r="AY10" s="17">
        <v>0.39635186567890401</v>
      </c>
      <c r="AZ10" s="17">
        <v>0.318941695710102</v>
      </c>
      <c r="BA10" s="17">
        <v>0.297127126391383</v>
      </c>
      <c r="BB10" s="17"/>
      <c r="BC10" s="17">
        <v>0.41137742316956799</v>
      </c>
      <c r="BD10" s="17">
        <v>0.42101058598921598</v>
      </c>
      <c r="BE10" s="17" t="s">
        <v>101</v>
      </c>
      <c r="BF10" s="17">
        <v>0.42355674150605899</v>
      </c>
      <c r="BG10" s="17">
        <v>0.37086503209723298</v>
      </c>
      <c r="BH10" s="17">
        <v>0.41033609286530898</v>
      </c>
      <c r="BI10" s="17">
        <v>0.34257324664454297</v>
      </c>
      <c r="BJ10" s="17"/>
      <c r="BK10" s="17">
        <v>0.42403224641680498</v>
      </c>
      <c r="BL10" s="17">
        <v>0.40560953783673798</v>
      </c>
      <c r="BM10" s="17">
        <v>0.41528854167749302</v>
      </c>
      <c r="BN10" s="17">
        <v>0.41529725522174199</v>
      </c>
      <c r="BO10" s="17">
        <v>0.41534707398076798</v>
      </c>
      <c r="BP10" s="17">
        <v>0.44030656068354102</v>
      </c>
      <c r="BQ10" s="17">
        <v>0.40729770831374101</v>
      </c>
      <c r="BR10" s="17">
        <v>0.29230369272332202</v>
      </c>
      <c r="BS10" s="17"/>
      <c r="BT10" s="17">
        <v>0.39506449526187798</v>
      </c>
      <c r="BU10" s="17">
        <v>0.41468654229850799</v>
      </c>
      <c r="BV10" s="17">
        <v>0.417198601369832</v>
      </c>
      <c r="BW10" s="17"/>
      <c r="BX10" s="17">
        <v>0.36210903099589498</v>
      </c>
      <c r="BY10" s="17">
        <v>0.44464907441410401</v>
      </c>
      <c r="BZ10" s="17"/>
      <c r="CA10" s="17">
        <v>0.20210048029853001</v>
      </c>
      <c r="CB10" s="17">
        <v>0.376671081491809</v>
      </c>
      <c r="CC10" s="17">
        <v>0.44174556413890298</v>
      </c>
      <c r="CD10" s="17">
        <v>0.47919962424301898</v>
      </c>
      <c r="CE10" s="17">
        <v>0.42352726910863903</v>
      </c>
    </row>
    <row r="11" spans="2:83" ht="29" x14ac:dyDescent="0.35">
      <c r="B11" s="18" t="s">
        <v>206</v>
      </c>
      <c r="C11" s="17">
        <v>0.21442235729463399</v>
      </c>
      <c r="D11" s="17">
        <v>0.20453038523583</v>
      </c>
      <c r="E11" s="17">
        <v>0.224898527150237</v>
      </c>
      <c r="F11" s="17"/>
      <c r="G11" s="17">
        <v>0.19758649594790101</v>
      </c>
      <c r="H11" s="17">
        <v>0.152012002875619</v>
      </c>
      <c r="I11" s="17">
        <v>0.17003872638111101</v>
      </c>
      <c r="J11" s="17">
        <v>0.25524822755540999</v>
      </c>
      <c r="K11" s="17">
        <v>0.23810318433462099</v>
      </c>
      <c r="L11" s="17">
        <v>0.26378599831495098</v>
      </c>
      <c r="M11" s="17"/>
      <c r="N11" s="17">
        <v>0.156530773408808</v>
      </c>
      <c r="O11" s="17">
        <v>0.21428461876462301</v>
      </c>
      <c r="P11" s="17">
        <v>0.27463695066208998</v>
      </c>
      <c r="Q11" s="17">
        <v>0.22598287243943799</v>
      </c>
      <c r="R11" s="17">
        <v>0.25189802808419298</v>
      </c>
      <c r="S11" s="17">
        <v>0.26055425398732401</v>
      </c>
      <c r="T11" s="17">
        <v>0.15352628745312899</v>
      </c>
      <c r="U11" s="17">
        <v>0.191326614351818</v>
      </c>
      <c r="V11" s="17">
        <v>0.20654234511906</v>
      </c>
      <c r="W11" s="17">
        <v>0.21442123478463301</v>
      </c>
      <c r="X11" s="17">
        <v>0.25549247577372802</v>
      </c>
      <c r="Y11" s="17">
        <v>0.217540619590881</v>
      </c>
      <c r="Z11" s="17"/>
      <c r="AA11" s="17">
        <v>0.14967691871941699</v>
      </c>
      <c r="AB11" s="17">
        <v>0.21682097869433001</v>
      </c>
      <c r="AC11" s="17">
        <v>0.20873658787372801</v>
      </c>
      <c r="AD11" s="17">
        <v>0.28663802986394898</v>
      </c>
      <c r="AE11" s="17"/>
      <c r="AF11" s="17">
        <v>0.14857046997776099</v>
      </c>
      <c r="AG11" s="17">
        <v>0.221602284418567</v>
      </c>
      <c r="AH11" s="17">
        <v>0.24005474347752501</v>
      </c>
      <c r="AI11" s="17">
        <v>0.239827830272835</v>
      </c>
      <c r="AJ11" s="17">
        <v>0.245248556119598</v>
      </c>
      <c r="AK11" s="17">
        <v>0.233232855043081</v>
      </c>
      <c r="AL11" s="17"/>
      <c r="AM11" s="17">
        <v>0.219738117304871</v>
      </c>
      <c r="AN11" s="17">
        <v>0.19444409289484299</v>
      </c>
      <c r="AO11" s="17">
        <v>0.20372855529561901</v>
      </c>
      <c r="AP11" s="17">
        <v>0.141957487341417</v>
      </c>
      <c r="AQ11" s="17">
        <v>0.270958597316873</v>
      </c>
      <c r="AR11" s="17"/>
      <c r="AS11" s="17">
        <v>0.23717159963654899</v>
      </c>
      <c r="AT11" s="17">
        <v>0.173036659929034</v>
      </c>
      <c r="AU11" s="17">
        <v>0.226371164731415</v>
      </c>
      <c r="AV11" s="17"/>
      <c r="AW11" s="17">
        <v>0.28471868518797</v>
      </c>
      <c r="AX11" s="17">
        <v>0.20101999100214099</v>
      </c>
      <c r="AY11" s="17">
        <v>0.171361059004045</v>
      </c>
      <c r="AZ11" s="17">
        <v>0.14568425630391499</v>
      </c>
      <c r="BA11" s="17">
        <v>0.17348321335572101</v>
      </c>
      <c r="BB11" s="17"/>
      <c r="BC11" s="17">
        <v>0.230260021410638</v>
      </c>
      <c r="BD11" s="17">
        <v>0.19616525137607099</v>
      </c>
      <c r="BE11" s="17" t="s">
        <v>101</v>
      </c>
      <c r="BF11" s="17">
        <v>0.208019642136854</v>
      </c>
      <c r="BG11" s="17">
        <v>0.241480168223558</v>
      </c>
      <c r="BH11" s="17">
        <v>0.18795576272782399</v>
      </c>
      <c r="BI11" s="17">
        <v>0.25204822141189198</v>
      </c>
      <c r="BJ11" s="17"/>
      <c r="BK11" s="17">
        <v>0.18534069875074799</v>
      </c>
      <c r="BL11" s="17">
        <v>0.25620442009822098</v>
      </c>
      <c r="BM11" s="17">
        <v>0.26932506264100298</v>
      </c>
      <c r="BN11" s="17">
        <v>0.20138742627357301</v>
      </c>
      <c r="BO11" s="17">
        <v>0.221196830288101</v>
      </c>
      <c r="BP11" s="17">
        <v>0.138768614096932</v>
      </c>
      <c r="BQ11" s="17">
        <v>0.200489012341071</v>
      </c>
      <c r="BR11" s="17">
        <v>0.113870276194142</v>
      </c>
      <c r="BS11" s="17"/>
      <c r="BT11" s="17">
        <v>0.15234111364479999</v>
      </c>
      <c r="BU11" s="17">
        <v>0.26820282939297702</v>
      </c>
      <c r="BV11" s="17">
        <v>0.22713353730781799</v>
      </c>
      <c r="BW11" s="17"/>
      <c r="BX11" s="17">
        <v>0.178813993562594</v>
      </c>
      <c r="BY11" s="17">
        <v>0.19427588602377099</v>
      </c>
      <c r="BZ11" s="17"/>
      <c r="CA11" s="17">
        <v>6.1192925705189603E-2</v>
      </c>
      <c r="CB11" s="17">
        <v>0.13848614901190001</v>
      </c>
      <c r="CC11" s="17">
        <v>0.19354020110040501</v>
      </c>
      <c r="CD11" s="17">
        <v>0.15129308231484201</v>
      </c>
      <c r="CE11" s="17">
        <v>0.28238922554514401</v>
      </c>
    </row>
    <row r="12" spans="2:83" x14ac:dyDescent="0.35">
      <c r="B12" s="18" t="s">
        <v>207</v>
      </c>
      <c r="C12" s="19">
        <v>6.6057061224660402E-2</v>
      </c>
      <c r="D12" s="19">
        <v>7.9981787139585994E-2</v>
      </c>
      <c r="E12" s="19">
        <v>5.1044760478962101E-2</v>
      </c>
      <c r="F12" s="19"/>
      <c r="G12" s="19">
        <v>5.5792743008916103E-2</v>
      </c>
      <c r="H12" s="19">
        <v>7.1223075442837902E-2</v>
      </c>
      <c r="I12" s="19">
        <v>6.0827698638841902E-2</v>
      </c>
      <c r="J12" s="19">
        <v>6.5801088503408101E-2</v>
      </c>
      <c r="K12" s="19">
        <v>6.3706757172161496E-2</v>
      </c>
      <c r="L12" s="19">
        <v>7.47020523087608E-2</v>
      </c>
      <c r="M12" s="19"/>
      <c r="N12" s="19">
        <v>6.6145795210001496E-2</v>
      </c>
      <c r="O12" s="19">
        <v>8.3702924338589405E-2</v>
      </c>
      <c r="P12" s="19">
        <v>7.3227132148901294E-2</v>
      </c>
      <c r="Q12" s="19">
        <v>7.0928354923539702E-2</v>
      </c>
      <c r="R12" s="19">
        <v>0.108024415430777</v>
      </c>
      <c r="S12" s="19">
        <v>6.1557292582504003E-2</v>
      </c>
      <c r="T12" s="19">
        <v>6.9119920893463499E-2</v>
      </c>
      <c r="U12" s="19">
        <v>5.1891701185887297E-2</v>
      </c>
      <c r="V12" s="19">
        <v>6.51244545731966E-2</v>
      </c>
      <c r="W12" s="19">
        <v>3.7041539629252197E-2</v>
      </c>
      <c r="X12" s="19">
        <v>2.87406367908173E-2</v>
      </c>
      <c r="Y12" s="19">
        <v>3.4056086779145602E-2</v>
      </c>
      <c r="Z12" s="19"/>
      <c r="AA12" s="19">
        <v>5.4573248072551601E-2</v>
      </c>
      <c r="AB12" s="19">
        <v>6.2370235240514299E-2</v>
      </c>
      <c r="AC12" s="19">
        <v>6.1346248763709602E-2</v>
      </c>
      <c r="AD12" s="19">
        <v>8.6963748963318196E-2</v>
      </c>
      <c r="AE12" s="19"/>
      <c r="AF12" s="19">
        <v>5.4116555274181001E-2</v>
      </c>
      <c r="AG12" s="19">
        <v>7.4836115825591604E-2</v>
      </c>
      <c r="AH12" s="19">
        <v>8.5851927035622402E-2</v>
      </c>
      <c r="AI12" s="19">
        <v>5.6205508556518097E-2</v>
      </c>
      <c r="AJ12" s="19">
        <v>6.8091017016616504E-2</v>
      </c>
      <c r="AK12" s="19">
        <v>4.6689429228772901E-2</v>
      </c>
      <c r="AL12" s="19"/>
      <c r="AM12" s="19">
        <v>7.5690584572335198E-2</v>
      </c>
      <c r="AN12" s="19">
        <v>5.5546598873013699E-2</v>
      </c>
      <c r="AO12" s="19">
        <v>7.5122747989014194E-2</v>
      </c>
      <c r="AP12" s="19">
        <v>3.7426773254319097E-2</v>
      </c>
      <c r="AQ12" s="19">
        <v>8.3384672094344206E-2</v>
      </c>
      <c r="AR12" s="19"/>
      <c r="AS12" s="19">
        <v>6.6642987846895693E-2</v>
      </c>
      <c r="AT12" s="19">
        <v>5.5413306484639699E-2</v>
      </c>
      <c r="AU12" s="19">
        <v>5.9424643329994802E-2</v>
      </c>
      <c r="AV12" s="19"/>
      <c r="AW12" s="19">
        <v>8.4149958284278806E-2</v>
      </c>
      <c r="AX12" s="19">
        <v>5.1038256269195399E-2</v>
      </c>
      <c r="AY12" s="19">
        <v>5.5809522025574702E-2</v>
      </c>
      <c r="AZ12" s="19">
        <v>3.9426025757396399E-2</v>
      </c>
      <c r="BA12" s="19">
        <v>7.0754263889700394E-2</v>
      </c>
      <c r="BB12" s="19"/>
      <c r="BC12" s="19">
        <v>6.05945885458848E-2</v>
      </c>
      <c r="BD12" s="19">
        <v>5.4715963028339198E-2</v>
      </c>
      <c r="BE12" s="19" t="s">
        <v>101</v>
      </c>
      <c r="BF12" s="19">
        <v>8.2734428526391596E-2</v>
      </c>
      <c r="BG12" s="19">
        <v>8.4957900112891699E-2</v>
      </c>
      <c r="BH12" s="19">
        <v>7.2025017583314796E-2</v>
      </c>
      <c r="BI12" s="19">
        <v>7.5382739032449506E-2</v>
      </c>
      <c r="BJ12" s="19"/>
      <c r="BK12" s="19">
        <v>8.3658537581722495E-2</v>
      </c>
      <c r="BL12" s="19">
        <v>9.1083428606718003E-2</v>
      </c>
      <c r="BM12" s="19">
        <v>5.8038013810312997E-2</v>
      </c>
      <c r="BN12" s="19">
        <v>6.6570920277824602E-2</v>
      </c>
      <c r="BO12" s="19">
        <v>2.8433981547693599E-2</v>
      </c>
      <c r="BP12" s="19">
        <v>5.5983783948619199E-2</v>
      </c>
      <c r="BQ12" s="19">
        <v>5.8212211246820397E-2</v>
      </c>
      <c r="BR12" s="19">
        <v>5.9729801201380897E-2</v>
      </c>
      <c r="BS12" s="19"/>
      <c r="BT12" s="19">
        <v>5.0317896001027998E-2</v>
      </c>
      <c r="BU12" s="19">
        <v>7.5524093058546501E-2</v>
      </c>
      <c r="BV12" s="19">
        <v>7.2252920415646404E-2</v>
      </c>
      <c r="BW12" s="19"/>
      <c r="BX12" s="19">
        <v>5.5873651003540102E-2</v>
      </c>
      <c r="BY12" s="19">
        <v>6.0598006137144299E-2</v>
      </c>
      <c r="BZ12" s="19"/>
      <c r="CA12" s="19">
        <v>4.0935840144622399E-2</v>
      </c>
      <c r="CB12" s="19">
        <v>4.5997495999232897E-2</v>
      </c>
      <c r="CC12" s="19">
        <v>6.4536848649542594E-2</v>
      </c>
      <c r="CD12" s="19">
        <v>5.4747552303843601E-2</v>
      </c>
      <c r="CE12" s="19">
        <v>6.57177248767261E-2</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204</v>
      </c>
      <c r="C9" s="17">
        <v>0.356825428112096</v>
      </c>
      <c r="D9" s="17">
        <v>0.34188072388745899</v>
      </c>
      <c r="E9" s="17">
        <v>0.37324925173478002</v>
      </c>
      <c r="F9" s="17"/>
      <c r="G9" s="17">
        <v>0.242843397790212</v>
      </c>
      <c r="H9" s="17">
        <v>0.39134844320829398</v>
      </c>
      <c r="I9" s="17">
        <v>0.44872760965332598</v>
      </c>
      <c r="J9" s="17">
        <v>0.35141626725302699</v>
      </c>
      <c r="K9" s="17">
        <v>0.36833894187308203</v>
      </c>
      <c r="L9" s="17">
        <v>0.32675438740797502</v>
      </c>
      <c r="M9" s="17"/>
      <c r="N9" s="17">
        <v>0.376590109215033</v>
      </c>
      <c r="O9" s="17">
        <v>0.35810783500467303</v>
      </c>
      <c r="P9" s="17">
        <v>0.32124747705050399</v>
      </c>
      <c r="Q9" s="17">
        <v>0.38068346657556501</v>
      </c>
      <c r="R9" s="17">
        <v>0.34120353528878</v>
      </c>
      <c r="S9" s="17">
        <v>0.30452196414024901</v>
      </c>
      <c r="T9" s="17">
        <v>0.35632458822752799</v>
      </c>
      <c r="U9" s="17">
        <v>0.43119131596999299</v>
      </c>
      <c r="V9" s="17">
        <v>0.37418442104201999</v>
      </c>
      <c r="W9" s="17">
        <v>0.36940568413311498</v>
      </c>
      <c r="X9" s="17">
        <v>0.30017800083921098</v>
      </c>
      <c r="Y9" s="17">
        <v>0.37195600742344198</v>
      </c>
      <c r="Z9" s="17"/>
      <c r="AA9" s="17">
        <v>0.41698545875245902</v>
      </c>
      <c r="AB9" s="17">
        <v>0.34234953357387699</v>
      </c>
      <c r="AC9" s="17">
        <v>0.38687636522732</v>
      </c>
      <c r="AD9" s="17">
        <v>0.28112608083552199</v>
      </c>
      <c r="AE9" s="17"/>
      <c r="AF9" s="17">
        <v>0.38587099735478297</v>
      </c>
      <c r="AG9" s="17">
        <v>0.35355854552862098</v>
      </c>
      <c r="AH9" s="17">
        <v>0.33192945931954998</v>
      </c>
      <c r="AI9" s="17">
        <v>0.30082056948735098</v>
      </c>
      <c r="AJ9" s="17">
        <v>0.39022736567233501</v>
      </c>
      <c r="AK9" s="17">
        <v>0.45531737398333799</v>
      </c>
      <c r="AL9" s="17"/>
      <c r="AM9" s="17">
        <v>0.35460361685580599</v>
      </c>
      <c r="AN9" s="17">
        <v>0.37392287422345999</v>
      </c>
      <c r="AO9" s="17">
        <v>0.32324068493138902</v>
      </c>
      <c r="AP9" s="17">
        <v>0.42084104338169498</v>
      </c>
      <c r="AQ9" s="17">
        <v>0.28905040022772299</v>
      </c>
      <c r="AR9" s="17"/>
      <c r="AS9" s="17">
        <v>0.34308836514348601</v>
      </c>
      <c r="AT9" s="17">
        <v>0.37570819323786198</v>
      </c>
      <c r="AU9" s="17">
        <v>0.33623246812975699</v>
      </c>
      <c r="AV9" s="17"/>
      <c r="AW9" s="17">
        <v>0.30135533926107499</v>
      </c>
      <c r="AX9" s="17">
        <v>0.37977854053959198</v>
      </c>
      <c r="AY9" s="17">
        <v>0.36874705635669902</v>
      </c>
      <c r="AZ9" s="17">
        <v>0.435566268972507</v>
      </c>
      <c r="BA9" s="17">
        <v>0.42806241960614699</v>
      </c>
      <c r="BB9" s="17"/>
      <c r="BC9" s="17">
        <v>0.36797164654590397</v>
      </c>
      <c r="BD9" s="17">
        <v>0.40001723515321702</v>
      </c>
      <c r="BE9" s="17" t="s">
        <v>101</v>
      </c>
      <c r="BF9" s="17">
        <v>0.33330140477889297</v>
      </c>
      <c r="BG9" s="17">
        <v>0.37030766028303402</v>
      </c>
      <c r="BH9" s="17">
        <v>0.28483081929302001</v>
      </c>
      <c r="BI9" s="17">
        <v>0.29597930805678502</v>
      </c>
      <c r="BJ9" s="17"/>
      <c r="BK9" s="17">
        <v>0.338751371080101</v>
      </c>
      <c r="BL9" s="17">
        <v>0.26889353873584498</v>
      </c>
      <c r="BM9" s="17">
        <v>0.32775857493161498</v>
      </c>
      <c r="BN9" s="17">
        <v>0.34710380431022297</v>
      </c>
      <c r="BO9" s="17">
        <v>0.38871695471864398</v>
      </c>
      <c r="BP9" s="17">
        <v>0.45187296198536497</v>
      </c>
      <c r="BQ9" s="17">
        <v>0.35364384052400599</v>
      </c>
      <c r="BR9" s="17">
        <v>0.54747495040659799</v>
      </c>
      <c r="BS9" s="17"/>
      <c r="BT9" s="17">
        <v>0.45183244085180202</v>
      </c>
      <c r="BU9" s="17">
        <v>0.33915710138988198</v>
      </c>
      <c r="BV9" s="17">
        <v>0.29734247081964998</v>
      </c>
      <c r="BW9" s="17"/>
      <c r="BX9" s="17">
        <v>0.38078750169639403</v>
      </c>
      <c r="BY9" s="17">
        <v>0.378231161015053</v>
      </c>
      <c r="BZ9" s="17"/>
      <c r="CA9" s="17">
        <v>0.63057202818521396</v>
      </c>
      <c r="CB9" s="17">
        <v>0.44779134966370598</v>
      </c>
      <c r="CC9" s="17">
        <v>0.35453794961208801</v>
      </c>
      <c r="CD9" s="17">
        <v>0.41574105112524801</v>
      </c>
      <c r="CE9" s="17">
        <v>0.25368490249354902</v>
      </c>
    </row>
    <row r="10" spans="2:83" ht="29" x14ac:dyDescent="0.35">
      <c r="B10" s="18" t="s">
        <v>205</v>
      </c>
      <c r="C10" s="17">
        <v>0.409957511834531</v>
      </c>
      <c r="D10" s="17">
        <v>0.42037143503139102</v>
      </c>
      <c r="E10" s="17">
        <v>0.39867753485826002</v>
      </c>
      <c r="F10" s="17"/>
      <c r="G10" s="17">
        <v>0.368502634692708</v>
      </c>
      <c r="H10" s="17">
        <v>0.36465592888826098</v>
      </c>
      <c r="I10" s="17">
        <v>0.37590768844343098</v>
      </c>
      <c r="J10" s="17">
        <v>0.43215875479222998</v>
      </c>
      <c r="K10" s="17">
        <v>0.41793562662157402</v>
      </c>
      <c r="L10" s="17">
        <v>0.47893645815229202</v>
      </c>
      <c r="M10" s="17"/>
      <c r="N10" s="17">
        <v>0.35555161395972301</v>
      </c>
      <c r="O10" s="17">
        <v>0.35434012140464999</v>
      </c>
      <c r="P10" s="17">
        <v>0.44207579091996502</v>
      </c>
      <c r="Q10" s="17">
        <v>0.35418583095658501</v>
      </c>
      <c r="R10" s="17">
        <v>0.405013252807709</v>
      </c>
      <c r="S10" s="17">
        <v>0.49825595280838098</v>
      </c>
      <c r="T10" s="17">
        <v>0.42685493475588698</v>
      </c>
      <c r="U10" s="17">
        <v>0.414325256644822</v>
      </c>
      <c r="V10" s="17">
        <v>0.44813590066022901</v>
      </c>
      <c r="W10" s="17">
        <v>0.451313373233722</v>
      </c>
      <c r="X10" s="17">
        <v>0.48001232217958301</v>
      </c>
      <c r="Y10" s="17">
        <v>0.30137033679804798</v>
      </c>
      <c r="Z10" s="17"/>
      <c r="AA10" s="17">
        <v>0.39560136731415502</v>
      </c>
      <c r="AB10" s="17">
        <v>0.41736486824596702</v>
      </c>
      <c r="AC10" s="17">
        <v>0.39577198116593398</v>
      </c>
      <c r="AD10" s="17">
        <v>0.42963528930249001</v>
      </c>
      <c r="AE10" s="17"/>
      <c r="AF10" s="17">
        <v>0.37301924908037098</v>
      </c>
      <c r="AG10" s="17">
        <v>0.40291605986939499</v>
      </c>
      <c r="AH10" s="17">
        <v>0.43232776440683102</v>
      </c>
      <c r="AI10" s="17">
        <v>0.44944182408746902</v>
      </c>
      <c r="AJ10" s="17">
        <v>0.43523831474529101</v>
      </c>
      <c r="AK10" s="17">
        <v>0.32309224129254199</v>
      </c>
      <c r="AL10" s="17"/>
      <c r="AM10" s="17">
        <v>0.44999192501393798</v>
      </c>
      <c r="AN10" s="17">
        <v>0.39901482978525699</v>
      </c>
      <c r="AO10" s="17">
        <v>0.439257805737294</v>
      </c>
      <c r="AP10" s="17">
        <v>0.48950187321832</v>
      </c>
      <c r="AQ10" s="17">
        <v>0.33086879608750303</v>
      </c>
      <c r="AR10" s="17"/>
      <c r="AS10" s="17">
        <v>0.46357510657599599</v>
      </c>
      <c r="AT10" s="17">
        <v>0.38642323117157701</v>
      </c>
      <c r="AU10" s="17">
        <v>0.36956609465129903</v>
      </c>
      <c r="AV10" s="17"/>
      <c r="AW10" s="17">
        <v>0.40740042356560702</v>
      </c>
      <c r="AX10" s="17">
        <v>0.41359390293877801</v>
      </c>
      <c r="AY10" s="17">
        <v>0.430353390459987</v>
      </c>
      <c r="AZ10" s="17">
        <v>0.35785924511237199</v>
      </c>
      <c r="BA10" s="17">
        <v>0.38667600009428799</v>
      </c>
      <c r="BB10" s="17"/>
      <c r="BC10" s="17">
        <v>0.43340147432856901</v>
      </c>
      <c r="BD10" s="17">
        <v>0.38320938955146</v>
      </c>
      <c r="BE10" s="17" t="s">
        <v>101</v>
      </c>
      <c r="BF10" s="17">
        <v>0.35620339738470003</v>
      </c>
      <c r="BG10" s="17">
        <v>0.38716288914243402</v>
      </c>
      <c r="BH10" s="17">
        <v>0.42184124787455202</v>
      </c>
      <c r="BI10" s="17">
        <v>0.39094286166323799</v>
      </c>
      <c r="BJ10" s="17"/>
      <c r="BK10" s="17">
        <v>0.38470637589479101</v>
      </c>
      <c r="BL10" s="17">
        <v>0.44864965168996801</v>
      </c>
      <c r="BM10" s="17">
        <v>0.42093728620109599</v>
      </c>
      <c r="BN10" s="17">
        <v>0.44646471525533299</v>
      </c>
      <c r="BO10" s="17">
        <v>0.400652697481998</v>
      </c>
      <c r="BP10" s="17">
        <v>0.34569801398157202</v>
      </c>
      <c r="BQ10" s="17">
        <v>0.45082039917188099</v>
      </c>
      <c r="BR10" s="17">
        <v>0.26025597662240701</v>
      </c>
      <c r="BS10" s="17"/>
      <c r="BT10" s="17">
        <v>0.36631344630242202</v>
      </c>
      <c r="BU10" s="17">
        <v>0.45629701835478198</v>
      </c>
      <c r="BV10" s="17">
        <v>0.41277536569370599</v>
      </c>
      <c r="BW10" s="17"/>
      <c r="BX10" s="17">
        <v>0.41236776842280698</v>
      </c>
      <c r="BY10" s="17">
        <v>0.38122798153163101</v>
      </c>
      <c r="BZ10" s="17"/>
      <c r="CA10" s="17">
        <v>0.19954569210220799</v>
      </c>
      <c r="CB10" s="17">
        <v>0.375881102522231</v>
      </c>
      <c r="CC10" s="17">
        <v>0.38756594495681201</v>
      </c>
      <c r="CD10" s="17">
        <v>0.41103477541067202</v>
      </c>
      <c r="CE10" s="17">
        <v>0.47590018133522899</v>
      </c>
    </row>
    <row r="11" spans="2:83" ht="29" x14ac:dyDescent="0.35">
      <c r="B11" s="18" t="s">
        <v>206</v>
      </c>
      <c r="C11" s="17">
        <v>0.16568870821273299</v>
      </c>
      <c r="D11" s="17">
        <v>0.16222108110092201</v>
      </c>
      <c r="E11" s="17">
        <v>0.169464318647848</v>
      </c>
      <c r="F11" s="17"/>
      <c r="G11" s="17">
        <v>0.22142695920086</v>
      </c>
      <c r="H11" s="17">
        <v>0.18003844143648701</v>
      </c>
      <c r="I11" s="17">
        <v>0.12864814585663401</v>
      </c>
      <c r="J11" s="17">
        <v>0.17344361683386</v>
      </c>
      <c r="K11" s="17">
        <v>0.161593339967947</v>
      </c>
      <c r="L11" s="17">
        <v>0.143318466761133</v>
      </c>
      <c r="M11" s="17"/>
      <c r="N11" s="17">
        <v>0.18935169734273399</v>
      </c>
      <c r="O11" s="17">
        <v>0.20654498059071499</v>
      </c>
      <c r="P11" s="17">
        <v>0.180282060989883</v>
      </c>
      <c r="Q11" s="17">
        <v>0.19022082545191801</v>
      </c>
      <c r="R11" s="17">
        <v>0.161838633090022</v>
      </c>
      <c r="S11" s="17">
        <v>0.122167192438912</v>
      </c>
      <c r="T11" s="17">
        <v>0.18761645204118099</v>
      </c>
      <c r="U11" s="17">
        <v>9.6785864528918603E-2</v>
      </c>
      <c r="V11" s="17">
        <v>0.124245103862808</v>
      </c>
      <c r="W11" s="17">
        <v>0.12158055825771</v>
      </c>
      <c r="X11" s="17">
        <v>0.15371286405227499</v>
      </c>
      <c r="Y11" s="17">
        <v>0.24214728099413099</v>
      </c>
      <c r="Z11" s="17"/>
      <c r="AA11" s="17">
        <v>0.14654267724070399</v>
      </c>
      <c r="AB11" s="17">
        <v>0.176283699043259</v>
      </c>
      <c r="AC11" s="17">
        <v>0.14074339399109601</v>
      </c>
      <c r="AD11" s="17">
        <v>0.19671792747880801</v>
      </c>
      <c r="AE11" s="17"/>
      <c r="AF11" s="17">
        <v>0.16705668842698401</v>
      </c>
      <c r="AG11" s="17">
        <v>0.16853704898147001</v>
      </c>
      <c r="AH11" s="17">
        <v>0.17264925210777801</v>
      </c>
      <c r="AI11" s="17">
        <v>0.18507176979388501</v>
      </c>
      <c r="AJ11" s="17">
        <v>0.120362299308546</v>
      </c>
      <c r="AK11" s="17">
        <v>0.171736703367972</v>
      </c>
      <c r="AL11" s="17"/>
      <c r="AM11" s="17">
        <v>0.14440215124356101</v>
      </c>
      <c r="AN11" s="17">
        <v>0.16547996764818701</v>
      </c>
      <c r="AO11" s="17">
        <v>0.162218363404698</v>
      </c>
      <c r="AP11" s="17">
        <v>8.9657083399985293E-2</v>
      </c>
      <c r="AQ11" s="17">
        <v>0.23803296440722499</v>
      </c>
      <c r="AR11" s="17"/>
      <c r="AS11" s="17">
        <v>0.142300852464711</v>
      </c>
      <c r="AT11" s="17">
        <v>0.179421549256368</v>
      </c>
      <c r="AU11" s="17">
        <v>0.19717740049881799</v>
      </c>
      <c r="AV11" s="17"/>
      <c r="AW11" s="17">
        <v>0.213146412644557</v>
      </c>
      <c r="AX11" s="17">
        <v>0.136660614525762</v>
      </c>
      <c r="AY11" s="17">
        <v>0.15260817670673901</v>
      </c>
      <c r="AZ11" s="17">
        <v>0.151980935083325</v>
      </c>
      <c r="BA11" s="17">
        <v>0.16653949227978801</v>
      </c>
      <c r="BB11" s="17"/>
      <c r="BC11" s="17">
        <v>0.14178138045807001</v>
      </c>
      <c r="BD11" s="17">
        <v>0.16516981099835301</v>
      </c>
      <c r="BE11" s="17" t="s">
        <v>101</v>
      </c>
      <c r="BF11" s="17">
        <v>0.20828558753663801</v>
      </c>
      <c r="BG11" s="17">
        <v>0.156770606076508</v>
      </c>
      <c r="BH11" s="17">
        <v>0.209157697655976</v>
      </c>
      <c r="BI11" s="17">
        <v>0.19194208168461499</v>
      </c>
      <c r="BJ11" s="17"/>
      <c r="BK11" s="17">
        <v>0.16671112774106001</v>
      </c>
      <c r="BL11" s="17">
        <v>0.189193662820588</v>
      </c>
      <c r="BM11" s="17">
        <v>0.17560234903958999</v>
      </c>
      <c r="BN11" s="17">
        <v>0.157263548891248</v>
      </c>
      <c r="BO11" s="17">
        <v>0.17697026239035499</v>
      </c>
      <c r="BP11" s="17">
        <v>0.15879035403038</v>
      </c>
      <c r="BQ11" s="17">
        <v>0.120178031374677</v>
      </c>
      <c r="BR11" s="17">
        <v>0.14848117445047301</v>
      </c>
      <c r="BS11" s="17"/>
      <c r="BT11" s="17">
        <v>0.13763537339495899</v>
      </c>
      <c r="BU11" s="17">
        <v>0.151901045749747</v>
      </c>
      <c r="BV11" s="17">
        <v>0.196909092389917</v>
      </c>
      <c r="BW11" s="17"/>
      <c r="BX11" s="17">
        <v>0.148622654784511</v>
      </c>
      <c r="BY11" s="17">
        <v>0.17083824119609001</v>
      </c>
      <c r="BZ11" s="17"/>
      <c r="CA11" s="17">
        <v>9.9410188932152893E-2</v>
      </c>
      <c r="CB11" s="17">
        <v>0.142141760885555</v>
      </c>
      <c r="CC11" s="17">
        <v>0.19586439105609199</v>
      </c>
      <c r="CD11" s="17">
        <v>9.35854013674456E-2</v>
      </c>
      <c r="CE11" s="17">
        <v>0.174891372769725</v>
      </c>
    </row>
    <row r="12" spans="2:83" x14ac:dyDescent="0.35">
      <c r="B12" s="18" t="s">
        <v>207</v>
      </c>
      <c r="C12" s="19">
        <v>6.7528351840640197E-2</v>
      </c>
      <c r="D12" s="19">
        <v>7.5526759980226899E-2</v>
      </c>
      <c r="E12" s="19">
        <v>5.8608894759112698E-2</v>
      </c>
      <c r="F12" s="19"/>
      <c r="G12" s="19">
        <v>0.16722700831622</v>
      </c>
      <c r="H12" s="19">
        <v>6.3957186466958901E-2</v>
      </c>
      <c r="I12" s="19">
        <v>4.6716556046608702E-2</v>
      </c>
      <c r="J12" s="19">
        <v>4.2981361120882799E-2</v>
      </c>
      <c r="K12" s="19">
        <v>5.2132091537397202E-2</v>
      </c>
      <c r="L12" s="19">
        <v>5.09906876785996E-2</v>
      </c>
      <c r="M12" s="19"/>
      <c r="N12" s="19">
        <v>7.85065794825099E-2</v>
      </c>
      <c r="O12" s="19">
        <v>8.1007062999962604E-2</v>
      </c>
      <c r="P12" s="19">
        <v>5.6394671039647598E-2</v>
      </c>
      <c r="Q12" s="19">
        <v>7.4909877015931506E-2</v>
      </c>
      <c r="R12" s="19">
        <v>9.1944578813489206E-2</v>
      </c>
      <c r="S12" s="19">
        <v>7.5054890612458194E-2</v>
      </c>
      <c r="T12" s="19">
        <v>2.92040249754042E-2</v>
      </c>
      <c r="U12" s="19">
        <v>5.7697562856266697E-2</v>
      </c>
      <c r="V12" s="19">
        <v>5.3434574434942601E-2</v>
      </c>
      <c r="W12" s="19">
        <v>5.7700384375453502E-2</v>
      </c>
      <c r="X12" s="19">
        <v>6.6096812928930895E-2</v>
      </c>
      <c r="Y12" s="19">
        <v>8.4526374784378897E-2</v>
      </c>
      <c r="Z12" s="19"/>
      <c r="AA12" s="19">
        <v>4.0870496692681599E-2</v>
      </c>
      <c r="AB12" s="19">
        <v>6.4001899136897397E-2</v>
      </c>
      <c r="AC12" s="19">
        <v>7.6608259615650598E-2</v>
      </c>
      <c r="AD12" s="19">
        <v>9.2520702383180706E-2</v>
      </c>
      <c r="AE12" s="19"/>
      <c r="AF12" s="19">
        <v>7.4053065137862195E-2</v>
      </c>
      <c r="AG12" s="19">
        <v>7.4988345620513597E-2</v>
      </c>
      <c r="AH12" s="19">
        <v>6.3093524165842005E-2</v>
      </c>
      <c r="AI12" s="19">
        <v>6.4665836631294604E-2</v>
      </c>
      <c r="AJ12" s="19">
        <v>5.4172020273828198E-2</v>
      </c>
      <c r="AK12" s="19">
        <v>4.9853681356148503E-2</v>
      </c>
      <c r="AL12" s="19"/>
      <c r="AM12" s="19">
        <v>5.10023068866962E-2</v>
      </c>
      <c r="AN12" s="19">
        <v>6.1582328343095398E-2</v>
      </c>
      <c r="AO12" s="19">
        <v>7.5283145926619804E-2</v>
      </c>
      <c r="AP12" s="19">
        <v>0</v>
      </c>
      <c r="AQ12" s="19">
        <v>0.14204783927754799</v>
      </c>
      <c r="AR12" s="19"/>
      <c r="AS12" s="19">
        <v>5.1035675815807001E-2</v>
      </c>
      <c r="AT12" s="19">
        <v>5.8447026334192499E-2</v>
      </c>
      <c r="AU12" s="19">
        <v>9.7024036720125606E-2</v>
      </c>
      <c r="AV12" s="19"/>
      <c r="AW12" s="19">
        <v>7.8097824528761906E-2</v>
      </c>
      <c r="AX12" s="19">
        <v>6.9966941995868795E-2</v>
      </c>
      <c r="AY12" s="19">
        <v>4.8291376476575797E-2</v>
      </c>
      <c r="AZ12" s="19">
        <v>5.45935508317964E-2</v>
      </c>
      <c r="BA12" s="19">
        <v>1.8722088019776401E-2</v>
      </c>
      <c r="BB12" s="19"/>
      <c r="BC12" s="19">
        <v>5.6845498667457001E-2</v>
      </c>
      <c r="BD12" s="19">
        <v>5.16035642969708E-2</v>
      </c>
      <c r="BE12" s="19" t="s">
        <v>101</v>
      </c>
      <c r="BF12" s="19">
        <v>0.10220961029976899</v>
      </c>
      <c r="BG12" s="19">
        <v>8.5758844498024595E-2</v>
      </c>
      <c r="BH12" s="19">
        <v>8.4170235176452599E-2</v>
      </c>
      <c r="BI12" s="19">
        <v>0.121135748595362</v>
      </c>
      <c r="BJ12" s="19"/>
      <c r="BK12" s="19">
        <v>0.109831125284048</v>
      </c>
      <c r="BL12" s="19">
        <v>9.3263146753599702E-2</v>
      </c>
      <c r="BM12" s="19">
        <v>7.5701789827698193E-2</v>
      </c>
      <c r="BN12" s="19">
        <v>4.9167931543196E-2</v>
      </c>
      <c r="BO12" s="19">
        <v>3.3660085409002602E-2</v>
      </c>
      <c r="BP12" s="19">
        <v>4.36386700026829E-2</v>
      </c>
      <c r="BQ12" s="19">
        <v>7.5357728929435305E-2</v>
      </c>
      <c r="BR12" s="19">
        <v>4.3787898520521999E-2</v>
      </c>
      <c r="BS12" s="19"/>
      <c r="BT12" s="19">
        <v>4.4218739450816599E-2</v>
      </c>
      <c r="BU12" s="19">
        <v>5.26448345055891E-2</v>
      </c>
      <c r="BV12" s="19">
        <v>9.2973071096726506E-2</v>
      </c>
      <c r="BW12" s="19"/>
      <c r="BX12" s="19">
        <v>5.8222075096288101E-2</v>
      </c>
      <c r="BY12" s="19">
        <v>6.9702616257225194E-2</v>
      </c>
      <c r="BZ12" s="19"/>
      <c r="CA12" s="19">
        <v>7.0472090780424698E-2</v>
      </c>
      <c r="CB12" s="19">
        <v>3.4185786928508197E-2</v>
      </c>
      <c r="CC12" s="19">
        <v>6.2031714375008103E-2</v>
      </c>
      <c r="CD12" s="19">
        <v>7.9638772096634697E-2</v>
      </c>
      <c r="CE12" s="19">
        <v>9.5523543401496797E-2</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F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225</v>
      </c>
      <c r="E2" s="26"/>
      <c r="F2" s="26"/>
    </row>
    <row r="6" spans="2:6" ht="50" customHeight="1" x14ac:dyDescent="0.35">
      <c r="B6" s="23" t="s">
        <v>15</v>
      </c>
      <c r="C6" s="23" t="s">
        <v>219</v>
      </c>
      <c r="D6" s="23" t="s">
        <v>220</v>
      </c>
      <c r="E6" s="23" t="s">
        <v>221</v>
      </c>
    </row>
    <row r="7" spans="2:6" ht="29" x14ac:dyDescent="0.35">
      <c r="B7" s="18" t="s">
        <v>222</v>
      </c>
      <c r="C7" s="17">
        <v>0.120651365730702</v>
      </c>
      <c r="D7" s="17">
        <v>0.27263183157079202</v>
      </c>
      <c r="E7" s="17">
        <v>0.49405892921069</v>
      </c>
    </row>
    <row r="8" spans="2:6" ht="29" x14ac:dyDescent="0.35">
      <c r="B8" s="18" t="s">
        <v>223</v>
      </c>
      <c r="C8" s="17">
        <v>0.32102322082320001</v>
      </c>
      <c r="D8" s="17">
        <v>0.28088514530169501</v>
      </c>
      <c r="E8" s="17">
        <v>0.24235867245137499</v>
      </c>
    </row>
    <row r="9" spans="2:6" ht="29" x14ac:dyDescent="0.35">
      <c r="B9" s="18" t="s">
        <v>224</v>
      </c>
      <c r="C9" s="17">
        <v>0.35647063902542298</v>
      </c>
      <c r="D9" s="17">
        <v>4.8331401485134803E-2</v>
      </c>
      <c r="E9" s="17">
        <v>4.3345294668420999E-2</v>
      </c>
    </row>
    <row r="10" spans="2:6" x14ac:dyDescent="0.35">
      <c r="B10" s="18" t="s">
        <v>113</v>
      </c>
      <c r="C10" s="17">
        <v>0.20185477442067401</v>
      </c>
      <c r="D10" s="17">
        <v>0.39815162164237899</v>
      </c>
      <c r="E10" s="17">
        <v>0.22023710366951299</v>
      </c>
    </row>
    <row r="11" spans="2:6" x14ac:dyDescent="0.35">
      <c r="B11" s="16"/>
      <c r="C11" s="16"/>
      <c r="D11" s="16"/>
      <c r="E11" s="16"/>
    </row>
    <row r="12" spans="2:6" x14ac:dyDescent="0.35">
      <c r="B12" t="s">
        <v>104</v>
      </c>
    </row>
    <row r="13" spans="2:6" x14ac:dyDescent="0.35">
      <c r="B13" t="s">
        <v>105</v>
      </c>
    </row>
    <row r="17" spans="2:2" x14ac:dyDescent="0.35">
      <c r="B17"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29" x14ac:dyDescent="0.35">
      <c r="B9" s="18" t="s">
        <v>222</v>
      </c>
      <c r="C9" s="17">
        <v>0.120651365730702</v>
      </c>
      <c r="D9" s="17">
        <v>0.11769319862685899</v>
      </c>
      <c r="E9" s="17">
        <v>0.1219736674463</v>
      </c>
      <c r="F9" s="17"/>
      <c r="G9" s="17">
        <v>0.20805391950892699</v>
      </c>
      <c r="H9" s="17">
        <v>0.18270325213960101</v>
      </c>
      <c r="I9" s="17">
        <v>0.14680969837641</v>
      </c>
      <c r="J9" s="17">
        <v>9.5522002731112401E-2</v>
      </c>
      <c r="K9" s="17">
        <v>5.7221046184500399E-2</v>
      </c>
      <c r="L9" s="17">
        <v>5.3193037424083697E-2</v>
      </c>
      <c r="M9" s="17"/>
      <c r="N9" s="17">
        <v>0.176362737090067</v>
      </c>
      <c r="O9" s="17">
        <v>0.121464956444715</v>
      </c>
      <c r="P9" s="17">
        <v>6.1113220467986798E-2</v>
      </c>
      <c r="Q9" s="17">
        <v>0.128376143342775</v>
      </c>
      <c r="R9" s="17">
        <v>0.121835075364584</v>
      </c>
      <c r="S9" s="17">
        <v>0.13472660082721299</v>
      </c>
      <c r="T9" s="17">
        <v>0.10061475112111901</v>
      </c>
      <c r="U9" s="17">
        <v>0.138293803017013</v>
      </c>
      <c r="V9" s="17">
        <v>9.9059988379871206E-2</v>
      </c>
      <c r="W9" s="17">
        <v>0.14893262126850301</v>
      </c>
      <c r="X9" s="17">
        <v>7.0296566491428597E-2</v>
      </c>
      <c r="Y9" s="17">
        <v>5.5704085282536897E-2</v>
      </c>
      <c r="Z9" s="17"/>
      <c r="AA9" s="17">
        <v>0.111089816768683</v>
      </c>
      <c r="AB9" s="17">
        <v>9.6253454491374402E-2</v>
      </c>
      <c r="AC9" s="17">
        <v>0.122725130002121</v>
      </c>
      <c r="AD9" s="17">
        <v>0.155480192143649</v>
      </c>
      <c r="AE9" s="17"/>
      <c r="AF9" s="17">
        <v>0.18697249412012501</v>
      </c>
      <c r="AG9" s="17">
        <v>0.10101815118234</v>
      </c>
      <c r="AH9" s="17">
        <v>0.15231435397703799</v>
      </c>
      <c r="AI9" s="17">
        <v>9.0466537152884802E-2</v>
      </c>
      <c r="AJ9" s="17">
        <v>5.3129469293599803E-2</v>
      </c>
      <c r="AK9" s="17">
        <v>0.143786606307966</v>
      </c>
      <c r="AL9" s="17"/>
      <c r="AM9" s="17">
        <v>8.8681241035396194E-2</v>
      </c>
      <c r="AN9" s="17">
        <v>0.16082774790562099</v>
      </c>
      <c r="AO9" s="17">
        <v>8.3055395606242699E-2</v>
      </c>
      <c r="AP9" s="17">
        <v>7.7770647338977802E-2</v>
      </c>
      <c r="AQ9" s="17">
        <v>0.11438543520057699</v>
      </c>
      <c r="AR9" s="17"/>
      <c r="AS9" s="17">
        <v>8.4964008751203093E-2</v>
      </c>
      <c r="AT9" s="17">
        <v>0.154223394919282</v>
      </c>
      <c r="AU9" s="17">
        <v>0.102457257543137</v>
      </c>
      <c r="AV9" s="17"/>
      <c r="AW9" s="17">
        <v>0.10366994392548699</v>
      </c>
      <c r="AX9" s="17">
        <v>0.12377020684131899</v>
      </c>
      <c r="AY9" s="17">
        <v>0.102544318019806</v>
      </c>
      <c r="AZ9" s="17">
        <v>0.17101267359517799</v>
      </c>
      <c r="BA9" s="17">
        <v>0.119552828451648</v>
      </c>
      <c r="BB9" s="17"/>
      <c r="BC9" s="17">
        <v>7.4393921639447705E-2</v>
      </c>
      <c r="BD9" s="17">
        <v>0.12410013549829001</v>
      </c>
      <c r="BE9" s="17" t="s">
        <v>101</v>
      </c>
      <c r="BF9" s="17">
        <v>0.19586394618040001</v>
      </c>
      <c r="BG9" s="17">
        <v>0.18995825292778301</v>
      </c>
      <c r="BH9" s="17">
        <v>0.173024184389869</v>
      </c>
      <c r="BI9" s="17">
        <v>3.2437100591041802E-2</v>
      </c>
      <c r="BJ9" s="17"/>
      <c r="BK9" s="17">
        <v>0.16554921447812901</v>
      </c>
      <c r="BL9" s="17">
        <v>0.11810757095319201</v>
      </c>
      <c r="BM9" s="17">
        <v>0.11303668557944201</v>
      </c>
      <c r="BN9" s="17">
        <v>0.112033287175462</v>
      </c>
      <c r="BO9" s="17">
        <v>0.110058387095435</v>
      </c>
      <c r="BP9" s="17">
        <v>7.9232241914685503E-2</v>
      </c>
      <c r="BQ9" s="17">
        <v>0.23781640254695899</v>
      </c>
      <c r="BR9" s="17">
        <v>0.13404903038754201</v>
      </c>
      <c r="BS9" s="17"/>
      <c r="BT9" s="17">
        <v>0.15307512086262201</v>
      </c>
      <c r="BU9" s="17">
        <v>8.2343754577732603E-2</v>
      </c>
      <c r="BV9" s="17">
        <v>0.11794611561032201</v>
      </c>
      <c r="BW9" s="17"/>
      <c r="BX9" s="17">
        <v>0.18972099995540001</v>
      </c>
      <c r="BY9" s="17">
        <v>0.106159873968972</v>
      </c>
      <c r="BZ9" s="17"/>
      <c r="CA9" s="17">
        <v>0.15157028094123001</v>
      </c>
      <c r="CB9" s="17">
        <v>0.12875919106742201</v>
      </c>
      <c r="CC9" s="17">
        <v>0.115844232803305</v>
      </c>
      <c r="CD9" s="17">
        <v>0.164912519347788</v>
      </c>
      <c r="CE9" s="17">
        <v>0.16498171067773401</v>
      </c>
    </row>
    <row r="10" spans="2:83" ht="29" x14ac:dyDescent="0.35">
      <c r="B10" s="18" t="s">
        <v>223</v>
      </c>
      <c r="C10" s="17">
        <v>0.32102322082320001</v>
      </c>
      <c r="D10" s="17">
        <v>0.32782420309509103</v>
      </c>
      <c r="E10" s="17">
        <v>0.31516787681898001</v>
      </c>
      <c r="F10" s="17"/>
      <c r="G10" s="17">
        <v>0.433117189404577</v>
      </c>
      <c r="H10" s="17">
        <v>0.41771111333259803</v>
      </c>
      <c r="I10" s="17">
        <v>0.356386582349073</v>
      </c>
      <c r="J10" s="17">
        <v>0.31428045320708098</v>
      </c>
      <c r="K10" s="17">
        <v>0.22225580700511499</v>
      </c>
      <c r="L10" s="17">
        <v>0.21010054089881999</v>
      </c>
      <c r="M10" s="17"/>
      <c r="N10" s="17">
        <v>0.38807206373814901</v>
      </c>
      <c r="O10" s="17">
        <v>0.279624328747548</v>
      </c>
      <c r="P10" s="17">
        <v>0.31208340850965099</v>
      </c>
      <c r="Q10" s="17">
        <v>0.281354137781272</v>
      </c>
      <c r="R10" s="17">
        <v>0.29091440355749698</v>
      </c>
      <c r="S10" s="17">
        <v>0.38107431372754702</v>
      </c>
      <c r="T10" s="17">
        <v>0.30174816492995399</v>
      </c>
      <c r="U10" s="17">
        <v>0.34430970953606299</v>
      </c>
      <c r="V10" s="17">
        <v>0.34092734720951301</v>
      </c>
      <c r="W10" s="17">
        <v>0.267812868216313</v>
      </c>
      <c r="X10" s="17">
        <v>0.30023120916631701</v>
      </c>
      <c r="Y10" s="17">
        <v>0.36282489826727499</v>
      </c>
      <c r="Z10" s="17"/>
      <c r="AA10" s="17">
        <v>0.31635255778909999</v>
      </c>
      <c r="AB10" s="17">
        <v>0.329483661421482</v>
      </c>
      <c r="AC10" s="17">
        <v>0.38807095723685497</v>
      </c>
      <c r="AD10" s="17">
        <v>0.258885024217611</v>
      </c>
      <c r="AE10" s="17"/>
      <c r="AF10" s="17">
        <v>0.41124114962435798</v>
      </c>
      <c r="AG10" s="17">
        <v>0.30360530543006398</v>
      </c>
      <c r="AH10" s="17">
        <v>0.33536398385198302</v>
      </c>
      <c r="AI10" s="17">
        <v>0.303442918721743</v>
      </c>
      <c r="AJ10" s="17">
        <v>0.23944633214775399</v>
      </c>
      <c r="AK10" s="17">
        <v>0.24170510172568799</v>
      </c>
      <c r="AL10" s="17"/>
      <c r="AM10" s="17">
        <v>0.27759914859509399</v>
      </c>
      <c r="AN10" s="17">
        <v>0.38306493535290398</v>
      </c>
      <c r="AO10" s="17">
        <v>0.35721721405102502</v>
      </c>
      <c r="AP10" s="17">
        <v>0.204213480290451</v>
      </c>
      <c r="AQ10" s="17">
        <v>0.284752576981951</v>
      </c>
      <c r="AR10" s="17"/>
      <c r="AS10" s="17">
        <v>0.33618106904202999</v>
      </c>
      <c r="AT10" s="17">
        <v>0.37026209760713102</v>
      </c>
      <c r="AU10" s="17">
        <v>0.44533616150497302</v>
      </c>
      <c r="AV10" s="17"/>
      <c r="AW10" s="17">
        <v>0.277562564828786</v>
      </c>
      <c r="AX10" s="17">
        <v>0.32097391425739702</v>
      </c>
      <c r="AY10" s="17">
        <v>0.34214782922421</v>
      </c>
      <c r="AZ10" s="17">
        <v>0.3863138149907</v>
      </c>
      <c r="BA10" s="17">
        <v>0.490194129124981</v>
      </c>
      <c r="BB10" s="17"/>
      <c r="BC10" s="17">
        <v>0.264336906005117</v>
      </c>
      <c r="BD10" s="17">
        <v>0.37395700964690098</v>
      </c>
      <c r="BE10" s="17" t="s">
        <v>101</v>
      </c>
      <c r="BF10" s="17">
        <v>0.34967868173088901</v>
      </c>
      <c r="BG10" s="17">
        <v>0.319899669096043</v>
      </c>
      <c r="BH10" s="17">
        <v>0.36129242995288102</v>
      </c>
      <c r="BI10" s="17">
        <v>0.45097253912466601</v>
      </c>
      <c r="BJ10" s="17"/>
      <c r="BK10" s="17">
        <v>0.29346282289005698</v>
      </c>
      <c r="BL10" s="17">
        <v>0.26659781363901802</v>
      </c>
      <c r="BM10" s="17">
        <v>0.32331150816873599</v>
      </c>
      <c r="BN10" s="17">
        <v>0.320539693213785</v>
      </c>
      <c r="BO10" s="17">
        <v>0.37705602033364399</v>
      </c>
      <c r="BP10" s="17">
        <v>0.36961743691314702</v>
      </c>
      <c r="BQ10" s="17">
        <v>0.29566020394232601</v>
      </c>
      <c r="BR10" s="17">
        <v>0.40615506540695401</v>
      </c>
      <c r="BS10" s="17"/>
      <c r="BT10" s="17">
        <v>0.41097420015206598</v>
      </c>
      <c r="BU10" s="17">
        <v>0.208936382825121</v>
      </c>
      <c r="BV10" s="17">
        <v>0.327385980960197</v>
      </c>
      <c r="BW10" s="17"/>
      <c r="BX10" s="17">
        <v>0.395207467470441</v>
      </c>
      <c r="BY10" s="17">
        <v>0.345641054599297</v>
      </c>
      <c r="BZ10" s="17"/>
      <c r="CA10" s="17">
        <v>0.47728770848124302</v>
      </c>
      <c r="CB10" s="17">
        <v>0.39994180248431199</v>
      </c>
      <c r="CC10" s="17">
        <v>0.33798863299705401</v>
      </c>
      <c r="CD10" s="17">
        <v>0.43454546442038799</v>
      </c>
      <c r="CE10" s="17">
        <v>0.288385727795056</v>
      </c>
    </row>
    <row r="11" spans="2:83" ht="29" x14ac:dyDescent="0.35">
      <c r="B11" s="18" t="s">
        <v>224</v>
      </c>
      <c r="C11" s="17">
        <v>0.35647063902542298</v>
      </c>
      <c r="D11" s="17">
        <v>0.363985327203317</v>
      </c>
      <c r="E11" s="17">
        <v>0.35230402583453102</v>
      </c>
      <c r="F11" s="17"/>
      <c r="G11" s="17">
        <v>0.26226234740504401</v>
      </c>
      <c r="H11" s="17">
        <v>0.21866582227608999</v>
      </c>
      <c r="I11" s="17">
        <v>0.244995522072321</v>
      </c>
      <c r="J11" s="17">
        <v>0.35000195658284</v>
      </c>
      <c r="K11" s="17">
        <v>0.479707640914803</v>
      </c>
      <c r="L11" s="17">
        <v>0.54511750880069099</v>
      </c>
      <c r="M11" s="17"/>
      <c r="N11" s="17">
        <v>0.29085010122385202</v>
      </c>
      <c r="O11" s="17">
        <v>0.38763297625460502</v>
      </c>
      <c r="P11" s="17">
        <v>0.37078553633720401</v>
      </c>
      <c r="Q11" s="17">
        <v>0.331199616532802</v>
      </c>
      <c r="R11" s="17">
        <v>0.43788323634448101</v>
      </c>
      <c r="S11" s="17">
        <v>0.292129360184332</v>
      </c>
      <c r="T11" s="17">
        <v>0.38958352014553699</v>
      </c>
      <c r="U11" s="17">
        <v>0.33619471172087401</v>
      </c>
      <c r="V11" s="17">
        <v>0.348370773914567</v>
      </c>
      <c r="W11" s="17">
        <v>0.36545179430337599</v>
      </c>
      <c r="X11" s="17">
        <v>0.41772775263955297</v>
      </c>
      <c r="Y11" s="17">
        <v>0.40720156024138299</v>
      </c>
      <c r="Z11" s="17"/>
      <c r="AA11" s="17">
        <v>0.43316478882175902</v>
      </c>
      <c r="AB11" s="17">
        <v>0.34917455222131499</v>
      </c>
      <c r="AC11" s="17">
        <v>0.317763858079043</v>
      </c>
      <c r="AD11" s="17">
        <v>0.31408137299703498</v>
      </c>
      <c r="AE11" s="17"/>
      <c r="AF11" s="17">
        <v>0.24752292756435801</v>
      </c>
      <c r="AG11" s="17">
        <v>0.37885042911549799</v>
      </c>
      <c r="AH11" s="17">
        <v>0.31826030229477498</v>
      </c>
      <c r="AI11" s="17">
        <v>0.387442723665888</v>
      </c>
      <c r="AJ11" s="17">
        <v>0.47534068443142302</v>
      </c>
      <c r="AK11" s="17">
        <v>0.40966986829234803</v>
      </c>
      <c r="AL11" s="17"/>
      <c r="AM11" s="17">
        <v>0.44640152763930602</v>
      </c>
      <c r="AN11" s="17">
        <v>0.29013451251803801</v>
      </c>
      <c r="AO11" s="17">
        <v>0.35737153819388001</v>
      </c>
      <c r="AP11" s="17">
        <v>0.47271095298685301</v>
      </c>
      <c r="AQ11" s="17">
        <v>0.23798957429859</v>
      </c>
      <c r="AR11" s="17"/>
      <c r="AS11" s="17">
        <v>0.41647898792091997</v>
      </c>
      <c r="AT11" s="17">
        <v>0.32882087819358202</v>
      </c>
      <c r="AU11" s="17">
        <v>0.28613803710472302</v>
      </c>
      <c r="AV11" s="17"/>
      <c r="AW11" s="17">
        <v>0.33809145290573001</v>
      </c>
      <c r="AX11" s="17">
        <v>0.361554060917888</v>
      </c>
      <c r="AY11" s="17">
        <v>0.40443601191135198</v>
      </c>
      <c r="AZ11" s="17">
        <v>0.32342949296263501</v>
      </c>
      <c r="BA11" s="17">
        <v>0.23676099115135299</v>
      </c>
      <c r="BB11" s="17"/>
      <c r="BC11" s="17">
        <v>0.481208719268584</v>
      </c>
      <c r="BD11" s="17">
        <v>0.30532865554709099</v>
      </c>
      <c r="BE11" s="17" t="s">
        <v>101</v>
      </c>
      <c r="BF11" s="17">
        <v>0.20894381719303501</v>
      </c>
      <c r="BG11" s="17">
        <v>0.24450192100197199</v>
      </c>
      <c r="BH11" s="17">
        <v>0.249712475685305</v>
      </c>
      <c r="BI11" s="17">
        <v>0.28956687733033398</v>
      </c>
      <c r="BJ11" s="17"/>
      <c r="BK11" s="17">
        <v>0.22284607160887901</v>
      </c>
      <c r="BL11" s="17">
        <v>0.37256993040381398</v>
      </c>
      <c r="BM11" s="17">
        <v>0.36363975333537402</v>
      </c>
      <c r="BN11" s="17">
        <v>0.353544147114356</v>
      </c>
      <c r="BO11" s="17">
        <v>0.36332530111560402</v>
      </c>
      <c r="BP11" s="17">
        <v>0.42319567602364899</v>
      </c>
      <c r="BQ11" s="17">
        <v>0.37177924326190298</v>
      </c>
      <c r="BR11" s="17">
        <v>0.33741744724023498</v>
      </c>
      <c r="BS11" s="17"/>
      <c r="BT11" s="17">
        <v>0.259380054328048</v>
      </c>
      <c r="BU11" s="17">
        <v>0.488595499287932</v>
      </c>
      <c r="BV11" s="17">
        <v>0.34402814286482902</v>
      </c>
      <c r="BW11" s="17"/>
      <c r="BX11" s="17">
        <v>0.27879166282129803</v>
      </c>
      <c r="BY11" s="17">
        <v>0.33244540606762202</v>
      </c>
      <c r="BZ11" s="17"/>
      <c r="CA11" s="17">
        <v>0.351550515922044</v>
      </c>
      <c r="CB11" s="17">
        <v>0.34340532995557199</v>
      </c>
      <c r="CC11" s="17">
        <v>0.32142083062654397</v>
      </c>
      <c r="CD11" s="17">
        <v>0.24353970166080899</v>
      </c>
      <c r="CE11" s="17">
        <v>0.29780131067715598</v>
      </c>
    </row>
    <row r="12" spans="2:83" x14ac:dyDescent="0.35">
      <c r="B12" s="18" t="s">
        <v>113</v>
      </c>
      <c r="C12" s="19">
        <v>0.20185477442067401</v>
      </c>
      <c r="D12" s="19">
        <v>0.19049727107473199</v>
      </c>
      <c r="E12" s="19">
        <v>0.21055442990018899</v>
      </c>
      <c r="F12" s="19"/>
      <c r="G12" s="19">
        <v>9.6566543681452302E-2</v>
      </c>
      <c r="H12" s="19">
        <v>0.180919812251711</v>
      </c>
      <c r="I12" s="19">
        <v>0.25180819720219499</v>
      </c>
      <c r="J12" s="19">
        <v>0.24019558747896699</v>
      </c>
      <c r="K12" s="19">
        <v>0.24081550589558101</v>
      </c>
      <c r="L12" s="19">
        <v>0.191588912876406</v>
      </c>
      <c r="M12" s="19"/>
      <c r="N12" s="19">
        <v>0.144715097947932</v>
      </c>
      <c r="O12" s="19">
        <v>0.21127773855313201</v>
      </c>
      <c r="P12" s="19">
        <v>0.25601783468515898</v>
      </c>
      <c r="Q12" s="19">
        <v>0.25907010234315098</v>
      </c>
      <c r="R12" s="19">
        <v>0.14936728473343799</v>
      </c>
      <c r="S12" s="19">
        <v>0.19206972526090799</v>
      </c>
      <c r="T12" s="19">
        <v>0.20805356380338999</v>
      </c>
      <c r="U12" s="19">
        <v>0.18120177572605001</v>
      </c>
      <c r="V12" s="19">
        <v>0.21164189049604901</v>
      </c>
      <c r="W12" s="19">
        <v>0.21780271621180899</v>
      </c>
      <c r="X12" s="19">
        <v>0.211744471702702</v>
      </c>
      <c r="Y12" s="19">
        <v>0.17426945620880499</v>
      </c>
      <c r="Z12" s="19"/>
      <c r="AA12" s="19">
        <v>0.13939283662045801</v>
      </c>
      <c r="AB12" s="19">
        <v>0.22508833186582899</v>
      </c>
      <c r="AC12" s="19">
        <v>0.17144005468198201</v>
      </c>
      <c r="AD12" s="19">
        <v>0.27155341064170602</v>
      </c>
      <c r="AE12" s="19"/>
      <c r="AF12" s="19">
        <v>0.154263428691159</v>
      </c>
      <c r="AG12" s="19">
        <v>0.216526114272097</v>
      </c>
      <c r="AH12" s="19">
        <v>0.19406135987620399</v>
      </c>
      <c r="AI12" s="19">
        <v>0.218647820459485</v>
      </c>
      <c r="AJ12" s="19">
        <v>0.232083514127223</v>
      </c>
      <c r="AK12" s="19">
        <v>0.20483842367399799</v>
      </c>
      <c r="AL12" s="19"/>
      <c r="AM12" s="19">
        <v>0.18731808273020401</v>
      </c>
      <c r="AN12" s="19">
        <v>0.16597280422343799</v>
      </c>
      <c r="AO12" s="19">
        <v>0.20235585214885299</v>
      </c>
      <c r="AP12" s="19">
        <v>0.24530491938371801</v>
      </c>
      <c r="AQ12" s="19">
        <v>0.362872413518882</v>
      </c>
      <c r="AR12" s="19"/>
      <c r="AS12" s="19">
        <v>0.16237593428584701</v>
      </c>
      <c r="AT12" s="19">
        <v>0.14669362928000601</v>
      </c>
      <c r="AU12" s="19">
        <v>0.16606854384716799</v>
      </c>
      <c r="AV12" s="19"/>
      <c r="AW12" s="19">
        <v>0.28067603833999699</v>
      </c>
      <c r="AX12" s="19">
        <v>0.193701817983396</v>
      </c>
      <c r="AY12" s="19">
        <v>0.15087184084463201</v>
      </c>
      <c r="AZ12" s="19">
        <v>0.11924401845148699</v>
      </c>
      <c r="BA12" s="19">
        <v>0.15349205127201801</v>
      </c>
      <c r="BB12" s="19"/>
      <c r="BC12" s="19">
        <v>0.18006045308685101</v>
      </c>
      <c r="BD12" s="19">
        <v>0.19661419930771801</v>
      </c>
      <c r="BE12" s="19" t="s">
        <v>101</v>
      </c>
      <c r="BF12" s="19">
        <v>0.245513554895677</v>
      </c>
      <c r="BG12" s="19">
        <v>0.245640156974202</v>
      </c>
      <c r="BH12" s="19">
        <v>0.21597090997194399</v>
      </c>
      <c r="BI12" s="19">
        <v>0.22702348295395899</v>
      </c>
      <c r="BJ12" s="19"/>
      <c r="BK12" s="19">
        <v>0.318141891022935</v>
      </c>
      <c r="BL12" s="19">
        <v>0.24272468500397601</v>
      </c>
      <c r="BM12" s="19">
        <v>0.200012052916448</v>
      </c>
      <c r="BN12" s="19">
        <v>0.21388287249639601</v>
      </c>
      <c r="BO12" s="19">
        <v>0.14956029145531799</v>
      </c>
      <c r="BP12" s="19">
        <v>0.12795464514851801</v>
      </c>
      <c r="BQ12" s="19">
        <v>9.4744150248811401E-2</v>
      </c>
      <c r="BR12" s="19">
        <v>0.122378456965269</v>
      </c>
      <c r="BS12" s="19"/>
      <c r="BT12" s="19">
        <v>0.176570624657264</v>
      </c>
      <c r="BU12" s="19">
        <v>0.22012436330921401</v>
      </c>
      <c r="BV12" s="19">
        <v>0.210639760564652</v>
      </c>
      <c r="BW12" s="19"/>
      <c r="BX12" s="19">
        <v>0.13627986975286099</v>
      </c>
      <c r="BY12" s="19">
        <v>0.215753665364109</v>
      </c>
      <c r="BZ12" s="19"/>
      <c r="CA12" s="19">
        <v>1.95914946554827E-2</v>
      </c>
      <c r="CB12" s="19">
        <v>0.12789367649269501</v>
      </c>
      <c r="CC12" s="19">
        <v>0.224746303573096</v>
      </c>
      <c r="CD12" s="19">
        <v>0.15700231457101499</v>
      </c>
      <c r="CE12" s="19">
        <v>0.248831250850054</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29" x14ac:dyDescent="0.35">
      <c r="B9" s="18" t="s">
        <v>222</v>
      </c>
      <c r="C9" s="17">
        <v>0.27263183157079202</v>
      </c>
      <c r="D9" s="17">
        <v>0.24991140724896699</v>
      </c>
      <c r="E9" s="17">
        <v>0.29507390107285603</v>
      </c>
      <c r="F9" s="17"/>
      <c r="G9" s="17">
        <v>0.29752586013090598</v>
      </c>
      <c r="H9" s="17">
        <v>0.25321049530102602</v>
      </c>
      <c r="I9" s="17">
        <v>0.25104470806260698</v>
      </c>
      <c r="J9" s="17">
        <v>0.27346467461509699</v>
      </c>
      <c r="K9" s="17">
        <v>0.23613222222077601</v>
      </c>
      <c r="L9" s="17">
        <v>0.31313345004704202</v>
      </c>
      <c r="M9" s="17"/>
      <c r="N9" s="17">
        <v>0.28880191887693502</v>
      </c>
      <c r="O9" s="17">
        <v>0.27833664405955499</v>
      </c>
      <c r="P9" s="17">
        <v>0.23730192129303501</v>
      </c>
      <c r="Q9" s="17">
        <v>0.27046665319664098</v>
      </c>
      <c r="R9" s="17">
        <v>0.288823144645869</v>
      </c>
      <c r="S9" s="17">
        <v>0.25763763890191599</v>
      </c>
      <c r="T9" s="17">
        <v>0.24472969861624</v>
      </c>
      <c r="U9" s="17">
        <v>0.26808607278900498</v>
      </c>
      <c r="V9" s="17">
        <v>0.255347175154711</v>
      </c>
      <c r="W9" s="17">
        <v>0.23964986765256799</v>
      </c>
      <c r="X9" s="17">
        <v>0.380756250290743</v>
      </c>
      <c r="Y9" s="17">
        <v>0.34232829858885599</v>
      </c>
      <c r="Z9" s="17"/>
      <c r="AA9" s="17">
        <v>0.31007167806274399</v>
      </c>
      <c r="AB9" s="17">
        <v>0.26911320085200302</v>
      </c>
      <c r="AC9" s="17">
        <v>0.26558126746230298</v>
      </c>
      <c r="AD9" s="17">
        <v>0.242278727901929</v>
      </c>
      <c r="AE9" s="17"/>
      <c r="AF9" s="17">
        <v>0.247156132555575</v>
      </c>
      <c r="AG9" s="17">
        <v>0.27190129409407698</v>
      </c>
      <c r="AH9" s="17">
        <v>0.273410333761408</v>
      </c>
      <c r="AI9" s="17">
        <v>0.25338655853331099</v>
      </c>
      <c r="AJ9" s="17">
        <v>0.32883417193702202</v>
      </c>
      <c r="AK9" s="17">
        <v>0.32968895562557499</v>
      </c>
      <c r="AL9" s="17"/>
      <c r="AM9" s="17">
        <v>0.28954725230162398</v>
      </c>
      <c r="AN9" s="17">
        <v>0.29174833692975499</v>
      </c>
      <c r="AO9" s="17">
        <v>0.26678571486178099</v>
      </c>
      <c r="AP9" s="17">
        <v>0.11595895308168901</v>
      </c>
      <c r="AQ9" s="17">
        <v>0.176388722736214</v>
      </c>
      <c r="AR9" s="17"/>
      <c r="AS9" s="17">
        <v>0.27517031695944699</v>
      </c>
      <c r="AT9" s="17">
        <v>0.30899475703193502</v>
      </c>
      <c r="AU9" s="17">
        <v>0.22600883328585999</v>
      </c>
      <c r="AV9" s="17"/>
      <c r="AW9" s="17">
        <v>0.24009432281558499</v>
      </c>
      <c r="AX9" s="17">
        <v>0.29345765963305398</v>
      </c>
      <c r="AY9" s="17">
        <v>0.27983329531684797</v>
      </c>
      <c r="AZ9" s="17">
        <v>0.31093145289368601</v>
      </c>
      <c r="BA9" s="17">
        <v>0.245510487778791</v>
      </c>
      <c r="BB9" s="17"/>
      <c r="BC9" s="17">
        <v>0.25463350921817801</v>
      </c>
      <c r="BD9" s="17">
        <v>0.29588592004307601</v>
      </c>
      <c r="BE9" s="17" t="s">
        <v>101</v>
      </c>
      <c r="BF9" s="17">
        <v>0.262087014070496</v>
      </c>
      <c r="BG9" s="17">
        <v>0.27526761040091102</v>
      </c>
      <c r="BH9" s="17">
        <v>0.28536329909635</v>
      </c>
      <c r="BI9" s="17">
        <v>0.30022434758411198</v>
      </c>
      <c r="BJ9" s="17"/>
      <c r="BK9" s="17">
        <v>0.276062478103828</v>
      </c>
      <c r="BL9" s="17">
        <v>0.24886188157681099</v>
      </c>
      <c r="BM9" s="17">
        <v>0.27347361844867901</v>
      </c>
      <c r="BN9" s="17">
        <v>0.28640741597471397</v>
      </c>
      <c r="BO9" s="17">
        <v>0.26143952597351999</v>
      </c>
      <c r="BP9" s="17">
        <v>0.30497836808456202</v>
      </c>
      <c r="BQ9" s="17">
        <v>0.269203241096932</v>
      </c>
      <c r="BR9" s="17">
        <v>0.295180594901987</v>
      </c>
      <c r="BS9" s="17"/>
      <c r="BT9" s="17">
        <v>0.28008688161564199</v>
      </c>
      <c r="BU9" s="17">
        <v>0.30092439459003101</v>
      </c>
      <c r="BV9" s="17">
        <v>0.24747910488446401</v>
      </c>
      <c r="BW9" s="17"/>
      <c r="BX9" s="17">
        <v>0.28049346150485899</v>
      </c>
      <c r="BY9" s="17">
        <v>0.260117582065438</v>
      </c>
      <c r="BZ9" s="17"/>
      <c r="CA9" s="17">
        <v>0.27275140165252398</v>
      </c>
      <c r="CB9" s="17">
        <v>0.302996023921909</v>
      </c>
      <c r="CC9" s="17">
        <v>0.25797760880797599</v>
      </c>
      <c r="CD9" s="17">
        <v>0.24691157576685799</v>
      </c>
      <c r="CE9" s="17">
        <v>0.26341239202084299</v>
      </c>
    </row>
    <row r="10" spans="2:83" ht="29" x14ac:dyDescent="0.35">
      <c r="B10" s="18" t="s">
        <v>223</v>
      </c>
      <c r="C10" s="17">
        <v>0.28088514530169501</v>
      </c>
      <c r="D10" s="17">
        <v>0.30621015273878199</v>
      </c>
      <c r="E10" s="17">
        <v>0.256111132227959</v>
      </c>
      <c r="F10" s="17"/>
      <c r="G10" s="17">
        <v>0.42116174137106699</v>
      </c>
      <c r="H10" s="17">
        <v>0.360736964404404</v>
      </c>
      <c r="I10" s="17">
        <v>0.34205428733167398</v>
      </c>
      <c r="J10" s="17">
        <v>0.210221856008876</v>
      </c>
      <c r="K10" s="17">
        <v>0.19404672917563001</v>
      </c>
      <c r="L10" s="17">
        <v>0.18769705222069399</v>
      </c>
      <c r="M10" s="17"/>
      <c r="N10" s="17">
        <v>0.376419131348529</v>
      </c>
      <c r="O10" s="17">
        <v>0.28787404363564001</v>
      </c>
      <c r="P10" s="17">
        <v>0.22292108622335099</v>
      </c>
      <c r="Q10" s="17">
        <v>0.25536273786241298</v>
      </c>
      <c r="R10" s="17">
        <v>0.24717276274278699</v>
      </c>
      <c r="S10" s="17">
        <v>0.31317959212507102</v>
      </c>
      <c r="T10" s="17">
        <v>0.25929748997062702</v>
      </c>
      <c r="U10" s="17">
        <v>0.31800571785811199</v>
      </c>
      <c r="V10" s="17">
        <v>0.28673957363632402</v>
      </c>
      <c r="W10" s="17">
        <v>0.26537094811594197</v>
      </c>
      <c r="X10" s="17">
        <v>0.14353728653154799</v>
      </c>
      <c r="Y10" s="17">
        <v>0.280580504569303</v>
      </c>
      <c r="Z10" s="17"/>
      <c r="AA10" s="17">
        <v>0.30164324640842799</v>
      </c>
      <c r="AB10" s="17">
        <v>0.25910701042817602</v>
      </c>
      <c r="AC10" s="17">
        <v>0.34324974643682599</v>
      </c>
      <c r="AD10" s="17">
        <v>0.22435650953422601</v>
      </c>
      <c r="AE10" s="17"/>
      <c r="AF10" s="17">
        <v>0.39183735809735798</v>
      </c>
      <c r="AG10" s="17">
        <v>0.26878629854886399</v>
      </c>
      <c r="AH10" s="17">
        <v>0.305094972295264</v>
      </c>
      <c r="AI10" s="17">
        <v>0.24803622914311499</v>
      </c>
      <c r="AJ10" s="17">
        <v>0.15858288884586799</v>
      </c>
      <c r="AK10" s="17">
        <v>0.21664837620427299</v>
      </c>
      <c r="AL10" s="17"/>
      <c r="AM10" s="17">
        <v>0.26597895868743299</v>
      </c>
      <c r="AN10" s="17">
        <v>0.315540118428565</v>
      </c>
      <c r="AO10" s="17">
        <v>0.28112894024566698</v>
      </c>
      <c r="AP10" s="17">
        <v>0.25137456042653999</v>
      </c>
      <c r="AQ10" s="17">
        <v>0.21807666622537999</v>
      </c>
      <c r="AR10" s="17"/>
      <c r="AS10" s="17">
        <v>0.291433347517362</v>
      </c>
      <c r="AT10" s="17">
        <v>0.31536714477414801</v>
      </c>
      <c r="AU10" s="17">
        <v>0.35095054194405201</v>
      </c>
      <c r="AV10" s="17"/>
      <c r="AW10" s="17">
        <v>0.21695196658246901</v>
      </c>
      <c r="AX10" s="17">
        <v>0.28764154685009302</v>
      </c>
      <c r="AY10" s="17">
        <v>0.31376355701687603</v>
      </c>
      <c r="AZ10" s="17">
        <v>0.370879309849034</v>
      </c>
      <c r="BA10" s="17">
        <v>0.35417318987607999</v>
      </c>
      <c r="BB10" s="17"/>
      <c r="BC10" s="17">
        <v>0.26500314402688002</v>
      </c>
      <c r="BD10" s="17">
        <v>0.286849651578235</v>
      </c>
      <c r="BE10" s="17" t="s">
        <v>101</v>
      </c>
      <c r="BF10" s="17">
        <v>0.31379569123595202</v>
      </c>
      <c r="BG10" s="17">
        <v>0.25592935120410798</v>
      </c>
      <c r="BH10" s="17">
        <v>0.31123323694594202</v>
      </c>
      <c r="BI10" s="17">
        <v>0.2951446646316</v>
      </c>
      <c r="BJ10" s="17"/>
      <c r="BK10" s="17">
        <v>0.14753014059927599</v>
      </c>
      <c r="BL10" s="17">
        <v>0.22516932135009601</v>
      </c>
      <c r="BM10" s="17">
        <v>0.28135967063156497</v>
      </c>
      <c r="BN10" s="17">
        <v>0.26918336934307202</v>
      </c>
      <c r="BO10" s="17">
        <v>0.338719256219356</v>
      </c>
      <c r="BP10" s="17">
        <v>0.31319596562074797</v>
      </c>
      <c r="BQ10" s="17">
        <v>0.44015532805929702</v>
      </c>
      <c r="BR10" s="17">
        <v>0.37477569070024203</v>
      </c>
      <c r="BS10" s="17"/>
      <c r="BT10" s="17">
        <v>0.339307617412964</v>
      </c>
      <c r="BU10" s="17">
        <v>0.20175371777232001</v>
      </c>
      <c r="BV10" s="17">
        <v>0.28664345141916697</v>
      </c>
      <c r="BW10" s="17"/>
      <c r="BX10" s="17">
        <v>0.36724402977382298</v>
      </c>
      <c r="BY10" s="17">
        <v>0.297182314145646</v>
      </c>
      <c r="BZ10" s="17"/>
      <c r="CA10" s="17">
        <v>0.444388573139262</v>
      </c>
      <c r="CB10" s="17">
        <v>0.35070382087811303</v>
      </c>
      <c r="CC10" s="17">
        <v>0.29714514136397402</v>
      </c>
      <c r="CD10" s="17">
        <v>0.43900450409715103</v>
      </c>
      <c r="CE10" s="17">
        <v>0.25980529892696602</v>
      </c>
    </row>
    <row r="11" spans="2:83" ht="29" x14ac:dyDescent="0.35">
      <c r="B11" s="18" t="s">
        <v>224</v>
      </c>
      <c r="C11" s="17">
        <v>4.8331401485134803E-2</v>
      </c>
      <c r="D11" s="17">
        <v>6.5901638380835598E-2</v>
      </c>
      <c r="E11" s="17">
        <v>3.1618260368912701E-2</v>
      </c>
      <c r="F11" s="17"/>
      <c r="G11" s="17">
        <v>6.6247455583158699E-2</v>
      </c>
      <c r="H11" s="17">
        <v>7.4100439140267399E-2</v>
      </c>
      <c r="I11" s="17">
        <v>5.1889269381625802E-2</v>
      </c>
      <c r="J11" s="17">
        <v>3.40597600113553E-2</v>
      </c>
      <c r="K11" s="17">
        <v>3.1564906885070902E-2</v>
      </c>
      <c r="L11" s="17">
        <v>3.5199946333186301E-2</v>
      </c>
      <c r="M11" s="17"/>
      <c r="N11" s="17">
        <v>6.63254955275345E-2</v>
      </c>
      <c r="O11" s="17">
        <v>4.6226682323541698E-2</v>
      </c>
      <c r="P11" s="17">
        <v>2.9837475827450902E-2</v>
      </c>
      <c r="Q11" s="17">
        <v>5.5356255893370399E-2</v>
      </c>
      <c r="R11" s="17">
        <v>5.3989717639084799E-2</v>
      </c>
      <c r="S11" s="17">
        <v>4.8733040353020798E-2</v>
      </c>
      <c r="T11" s="17">
        <v>6.3396695557958196E-2</v>
      </c>
      <c r="U11" s="17">
        <v>4.9445207126588502E-2</v>
      </c>
      <c r="V11" s="17">
        <v>5.8883343935822903E-2</v>
      </c>
      <c r="W11" s="17">
        <v>3.7570730067455198E-2</v>
      </c>
      <c r="X11" s="17">
        <v>1.1830299314850501E-2</v>
      </c>
      <c r="Y11" s="17">
        <v>0</v>
      </c>
      <c r="Z11" s="17"/>
      <c r="AA11" s="17">
        <v>5.5894835125454602E-2</v>
      </c>
      <c r="AB11" s="17">
        <v>3.7809493168606802E-2</v>
      </c>
      <c r="AC11" s="17">
        <v>6.2233647900178199E-2</v>
      </c>
      <c r="AD11" s="17">
        <v>3.73415779355643E-2</v>
      </c>
      <c r="AE11" s="17"/>
      <c r="AF11" s="17">
        <v>7.7800179804878494E-2</v>
      </c>
      <c r="AG11" s="17">
        <v>4.35889116372601E-2</v>
      </c>
      <c r="AH11" s="17">
        <v>3.4098155986278203E-2</v>
      </c>
      <c r="AI11" s="17">
        <v>4.3062813912537599E-2</v>
      </c>
      <c r="AJ11" s="17">
        <v>3.6261009631545701E-2</v>
      </c>
      <c r="AK11" s="17">
        <v>2.7696024899970799E-2</v>
      </c>
      <c r="AL11" s="17"/>
      <c r="AM11" s="17">
        <v>5.0715264557625997E-2</v>
      </c>
      <c r="AN11" s="17">
        <v>5.0064994787924103E-2</v>
      </c>
      <c r="AO11" s="17">
        <v>6.1717327473586298E-2</v>
      </c>
      <c r="AP11" s="17">
        <v>4.2217721821964503E-2</v>
      </c>
      <c r="AQ11" s="17">
        <v>4.6891838277376897E-2</v>
      </c>
      <c r="AR11" s="17"/>
      <c r="AS11" s="17">
        <v>6.2424204591649102E-2</v>
      </c>
      <c r="AT11" s="17">
        <v>5.1539523276172901E-2</v>
      </c>
      <c r="AU11" s="17">
        <v>6.2943736529197894E-2</v>
      </c>
      <c r="AV11" s="17"/>
      <c r="AW11" s="17">
        <v>4.4127195731340003E-2</v>
      </c>
      <c r="AX11" s="17">
        <v>4.4284214271665498E-2</v>
      </c>
      <c r="AY11" s="17">
        <v>3.2754907558730798E-2</v>
      </c>
      <c r="AZ11" s="17">
        <v>8.6103103072885698E-2</v>
      </c>
      <c r="BA11" s="17">
        <v>7.6802854210483495E-2</v>
      </c>
      <c r="BB11" s="17"/>
      <c r="BC11" s="17">
        <v>5.2169185299774302E-2</v>
      </c>
      <c r="BD11" s="17">
        <v>4.4222758860394597E-2</v>
      </c>
      <c r="BE11" s="17" t="s">
        <v>101</v>
      </c>
      <c r="BF11" s="17">
        <v>3.5486684972666299E-2</v>
      </c>
      <c r="BG11" s="17">
        <v>5.6655007453092501E-2</v>
      </c>
      <c r="BH11" s="17">
        <v>4.5885262789478201E-2</v>
      </c>
      <c r="BI11" s="17">
        <v>6.9062691835872297E-2</v>
      </c>
      <c r="BJ11" s="17"/>
      <c r="BK11" s="17">
        <v>4.9695257820433499E-2</v>
      </c>
      <c r="BL11" s="17">
        <v>6.2327260958399203E-2</v>
      </c>
      <c r="BM11" s="17">
        <v>5.9481208135556601E-2</v>
      </c>
      <c r="BN11" s="17">
        <v>2.7351672559736199E-2</v>
      </c>
      <c r="BO11" s="17">
        <v>3.4674823260114597E-2</v>
      </c>
      <c r="BP11" s="17">
        <v>5.7760488685741899E-2</v>
      </c>
      <c r="BQ11" s="17">
        <v>9.8571208838305092E-3</v>
      </c>
      <c r="BR11" s="17">
        <v>7.1804167719581799E-2</v>
      </c>
      <c r="BS11" s="17"/>
      <c r="BT11" s="17">
        <v>5.7584292257362502E-2</v>
      </c>
      <c r="BU11" s="17">
        <v>2.9502132702646299E-2</v>
      </c>
      <c r="BV11" s="17">
        <v>5.3976241347198299E-2</v>
      </c>
      <c r="BW11" s="17"/>
      <c r="BX11" s="17">
        <v>7.0280013965219504E-2</v>
      </c>
      <c r="BY11" s="17">
        <v>3.9673002374998399E-2</v>
      </c>
      <c r="BZ11" s="17"/>
      <c r="CA11" s="17">
        <v>0.13453284022848699</v>
      </c>
      <c r="CB11" s="17">
        <v>5.26489167801895E-2</v>
      </c>
      <c r="CC11" s="17">
        <v>3.6565492541954098E-2</v>
      </c>
      <c r="CD11" s="17">
        <v>5.6106160105401703E-2</v>
      </c>
      <c r="CE11" s="17">
        <v>3.6322044417953302E-2</v>
      </c>
    </row>
    <row r="12" spans="2:83" x14ac:dyDescent="0.35">
      <c r="B12" s="18" t="s">
        <v>113</v>
      </c>
      <c r="C12" s="19">
        <v>0.39815162164237899</v>
      </c>
      <c r="D12" s="19">
        <v>0.377976801631416</v>
      </c>
      <c r="E12" s="19">
        <v>0.417196706330272</v>
      </c>
      <c r="F12" s="19"/>
      <c r="G12" s="19">
        <v>0.215064942914868</v>
      </c>
      <c r="H12" s="19">
        <v>0.311952101154302</v>
      </c>
      <c r="I12" s="19">
        <v>0.35501173522409402</v>
      </c>
      <c r="J12" s="19">
        <v>0.48225370936467099</v>
      </c>
      <c r="K12" s="19">
        <v>0.53825614171852298</v>
      </c>
      <c r="L12" s="19">
        <v>0.46396955139907797</v>
      </c>
      <c r="M12" s="19"/>
      <c r="N12" s="19">
        <v>0.26845345424700201</v>
      </c>
      <c r="O12" s="19">
        <v>0.38756262998126301</v>
      </c>
      <c r="P12" s="19">
        <v>0.50993951665616299</v>
      </c>
      <c r="Q12" s="19">
        <v>0.41881435304757603</v>
      </c>
      <c r="R12" s="19">
        <v>0.41001437497225901</v>
      </c>
      <c r="S12" s="19">
        <v>0.38044972861999199</v>
      </c>
      <c r="T12" s="19">
        <v>0.43257611585517602</v>
      </c>
      <c r="U12" s="19">
        <v>0.36446300222629502</v>
      </c>
      <c r="V12" s="19">
        <v>0.39902990727314203</v>
      </c>
      <c r="W12" s="19">
        <v>0.45740845416403503</v>
      </c>
      <c r="X12" s="19">
        <v>0.46387616386285901</v>
      </c>
      <c r="Y12" s="19">
        <v>0.377091196841841</v>
      </c>
      <c r="Z12" s="19"/>
      <c r="AA12" s="19">
        <v>0.33239024040337301</v>
      </c>
      <c r="AB12" s="19">
        <v>0.43397029555121502</v>
      </c>
      <c r="AC12" s="19">
        <v>0.32893533820069298</v>
      </c>
      <c r="AD12" s="19">
        <v>0.49602318462828099</v>
      </c>
      <c r="AE12" s="19"/>
      <c r="AF12" s="19">
        <v>0.28320632954218899</v>
      </c>
      <c r="AG12" s="19">
        <v>0.415723495719798</v>
      </c>
      <c r="AH12" s="19">
        <v>0.38739653795705098</v>
      </c>
      <c r="AI12" s="19">
        <v>0.45551439841103702</v>
      </c>
      <c r="AJ12" s="19">
        <v>0.47632192958556402</v>
      </c>
      <c r="AK12" s="19">
        <v>0.42596664327018102</v>
      </c>
      <c r="AL12" s="19"/>
      <c r="AM12" s="19">
        <v>0.39375852445331799</v>
      </c>
      <c r="AN12" s="19">
        <v>0.34264654985375598</v>
      </c>
      <c r="AO12" s="19">
        <v>0.39036801741896598</v>
      </c>
      <c r="AP12" s="19">
        <v>0.590448764669806</v>
      </c>
      <c r="AQ12" s="19">
        <v>0.55864277276102903</v>
      </c>
      <c r="AR12" s="19"/>
      <c r="AS12" s="19">
        <v>0.37097213093154202</v>
      </c>
      <c r="AT12" s="19">
        <v>0.32409857491774302</v>
      </c>
      <c r="AU12" s="19">
        <v>0.36009688824089098</v>
      </c>
      <c r="AV12" s="19"/>
      <c r="AW12" s="19">
        <v>0.49882651487060597</v>
      </c>
      <c r="AX12" s="19">
        <v>0.37461657924518699</v>
      </c>
      <c r="AY12" s="19">
        <v>0.37364824010754499</v>
      </c>
      <c r="AZ12" s="19">
        <v>0.232086134184395</v>
      </c>
      <c r="BA12" s="19">
        <v>0.32351346813464599</v>
      </c>
      <c r="BB12" s="19"/>
      <c r="BC12" s="19">
        <v>0.42819416145516798</v>
      </c>
      <c r="BD12" s="19">
        <v>0.37304166951829398</v>
      </c>
      <c r="BE12" s="19" t="s">
        <v>101</v>
      </c>
      <c r="BF12" s="19">
        <v>0.38863060972088598</v>
      </c>
      <c r="BG12" s="19">
        <v>0.41214803094188801</v>
      </c>
      <c r="BH12" s="19">
        <v>0.35751820116823002</v>
      </c>
      <c r="BI12" s="19">
        <v>0.33556829594841597</v>
      </c>
      <c r="BJ12" s="19"/>
      <c r="BK12" s="19">
        <v>0.52671212347646201</v>
      </c>
      <c r="BL12" s="19">
        <v>0.463641536114693</v>
      </c>
      <c r="BM12" s="19">
        <v>0.3856855027842</v>
      </c>
      <c r="BN12" s="19">
        <v>0.41705754212247798</v>
      </c>
      <c r="BO12" s="19">
        <v>0.365166394547009</v>
      </c>
      <c r="BP12" s="19">
        <v>0.32406517760894799</v>
      </c>
      <c r="BQ12" s="19">
        <v>0.28078430995994003</v>
      </c>
      <c r="BR12" s="19">
        <v>0.25823954667818999</v>
      </c>
      <c r="BS12" s="19"/>
      <c r="BT12" s="19">
        <v>0.32302120871403101</v>
      </c>
      <c r="BU12" s="19">
        <v>0.467819754935003</v>
      </c>
      <c r="BV12" s="19">
        <v>0.41190120234916999</v>
      </c>
      <c r="BW12" s="19"/>
      <c r="BX12" s="19">
        <v>0.28198249475609799</v>
      </c>
      <c r="BY12" s="19">
        <v>0.40302710141391801</v>
      </c>
      <c r="BZ12" s="19"/>
      <c r="CA12" s="19">
        <v>0.14832718497972699</v>
      </c>
      <c r="CB12" s="19">
        <v>0.29365123841978802</v>
      </c>
      <c r="CC12" s="19">
        <v>0.40831175728609598</v>
      </c>
      <c r="CD12" s="19">
        <v>0.25797776003058898</v>
      </c>
      <c r="CE12" s="19">
        <v>0.44046026463423799</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29" x14ac:dyDescent="0.35">
      <c r="B9" s="18" t="s">
        <v>222</v>
      </c>
      <c r="C9" s="17">
        <v>0.49405892921069</v>
      </c>
      <c r="D9" s="17">
        <v>0.48249967181147302</v>
      </c>
      <c r="E9" s="17">
        <v>0.50664900778830302</v>
      </c>
      <c r="F9" s="17"/>
      <c r="G9" s="17">
        <v>0.43788016003515801</v>
      </c>
      <c r="H9" s="17">
        <v>0.35867254169685397</v>
      </c>
      <c r="I9" s="17">
        <v>0.34183277646905702</v>
      </c>
      <c r="J9" s="17">
        <v>0.470407733066321</v>
      </c>
      <c r="K9" s="17">
        <v>0.59722110661501904</v>
      </c>
      <c r="L9" s="17">
        <v>0.71574402198906095</v>
      </c>
      <c r="M9" s="17"/>
      <c r="N9" s="17">
        <v>0.36767645136649402</v>
      </c>
      <c r="O9" s="17">
        <v>0.53424368767256403</v>
      </c>
      <c r="P9" s="17">
        <v>0.50890902608446897</v>
      </c>
      <c r="Q9" s="17">
        <v>0.468583361385011</v>
      </c>
      <c r="R9" s="17">
        <v>0.54294858009626801</v>
      </c>
      <c r="S9" s="17">
        <v>0.41830851483138698</v>
      </c>
      <c r="T9" s="17">
        <v>0.48243963441552901</v>
      </c>
      <c r="U9" s="17">
        <v>0.55476133565691599</v>
      </c>
      <c r="V9" s="17">
        <v>0.51295887892351799</v>
      </c>
      <c r="W9" s="17">
        <v>0.52737418673469105</v>
      </c>
      <c r="X9" s="17">
        <v>0.61561986663727197</v>
      </c>
      <c r="Y9" s="17">
        <v>0.63866823570709097</v>
      </c>
      <c r="Z9" s="17"/>
      <c r="AA9" s="17">
        <v>0.52242802497783303</v>
      </c>
      <c r="AB9" s="17">
        <v>0.47551628207020002</v>
      </c>
      <c r="AC9" s="17">
        <v>0.52852213068249299</v>
      </c>
      <c r="AD9" s="17">
        <v>0.45412102559638101</v>
      </c>
      <c r="AE9" s="17"/>
      <c r="AF9" s="17">
        <v>0.41945419046841098</v>
      </c>
      <c r="AG9" s="17">
        <v>0.50520872745595302</v>
      </c>
      <c r="AH9" s="17">
        <v>0.47505305806255299</v>
      </c>
      <c r="AI9" s="17">
        <v>0.48784716340836998</v>
      </c>
      <c r="AJ9" s="17">
        <v>0.59764325441461696</v>
      </c>
      <c r="AK9" s="17">
        <v>0.595363912295646</v>
      </c>
      <c r="AL9" s="17"/>
      <c r="AM9" s="17">
        <v>0.55854879848401595</v>
      </c>
      <c r="AN9" s="17">
        <v>0.45169962770842398</v>
      </c>
      <c r="AO9" s="17">
        <v>0.47472861944096001</v>
      </c>
      <c r="AP9" s="17">
        <v>0.76610376303012295</v>
      </c>
      <c r="AQ9" s="17">
        <v>0.36202408862569502</v>
      </c>
      <c r="AR9" s="17"/>
      <c r="AS9" s="17">
        <v>0.513437784303032</v>
      </c>
      <c r="AT9" s="17">
        <v>0.496379944133998</v>
      </c>
      <c r="AU9" s="17">
        <v>0.46213670112932498</v>
      </c>
      <c r="AV9" s="17"/>
      <c r="AW9" s="17">
        <v>0.51466148002142098</v>
      </c>
      <c r="AX9" s="17">
        <v>0.52579587545129203</v>
      </c>
      <c r="AY9" s="17">
        <v>0.48910668302948901</v>
      </c>
      <c r="AZ9" s="17">
        <v>0.38973394747505002</v>
      </c>
      <c r="BA9" s="17">
        <v>0.44219408841683999</v>
      </c>
      <c r="BB9" s="17"/>
      <c r="BC9" s="17">
        <v>0.55773836638560803</v>
      </c>
      <c r="BD9" s="17">
        <v>0.45304682931256901</v>
      </c>
      <c r="BE9" s="17" t="s">
        <v>101</v>
      </c>
      <c r="BF9" s="17">
        <v>0.43094018350042002</v>
      </c>
      <c r="BG9" s="17">
        <v>0.47350516665436299</v>
      </c>
      <c r="BH9" s="17">
        <v>0.44763218788257098</v>
      </c>
      <c r="BI9" s="17">
        <v>0.41585601898650998</v>
      </c>
      <c r="BJ9" s="17"/>
      <c r="BK9" s="17">
        <v>0.43136060923474401</v>
      </c>
      <c r="BL9" s="17">
        <v>0.51731362590869301</v>
      </c>
      <c r="BM9" s="17">
        <v>0.54013863823314201</v>
      </c>
      <c r="BN9" s="17">
        <v>0.51200805617355505</v>
      </c>
      <c r="BO9" s="17">
        <v>0.47344332150861501</v>
      </c>
      <c r="BP9" s="17">
        <v>0.45293034897724299</v>
      </c>
      <c r="BQ9" s="17">
        <v>0.55733693413004903</v>
      </c>
      <c r="BR9" s="17">
        <v>0.354592642288653</v>
      </c>
      <c r="BS9" s="17"/>
      <c r="BT9" s="17">
        <v>0.38247149998262497</v>
      </c>
      <c r="BU9" s="17">
        <v>0.64426048090893595</v>
      </c>
      <c r="BV9" s="17">
        <v>0.48043608843192498</v>
      </c>
      <c r="BW9" s="17"/>
      <c r="BX9" s="17">
        <v>0.45995645025257098</v>
      </c>
      <c r="BY9" s="17">
        <v>0.43985545171094098</v>
      </c>
      <c r="BZ9" s="17"/>
      <c r="CA9" s="17">
        <v>0.34190285630580702</v>
      </c>
      <c r="CB9" s="17">
        <v>0.40195225498041898</v>
      </c>
      <c r="CC9" s="17">
        <v>0.45654608182013801</v>
      </c>
      <c r="CD9" s="17">
        <v>0.47922079805225798</v>
      </c>
      <c r="CE9" s="17">
        <v>0.41424655878390199</v>
      </c>
    </row>
    <row r="10" spans="2:83" ht="29" x14ac:dyDescent="0.35">
      <c r="B10" s="18" t="s">
        <v>223</v>
      </c>
      <c r="C10" s="17">
        <v>0.24235867245137499</v>
      </c>
      <c r="D10" s="17">
        <v>0.272069727436207</v>
      </c>
      <c r="E10" s="17">
        <v>0.21344108519320201</v>
      </c>
      <c r="F10" s="17"/>
      <c r="G10" s="17">
        <v>0.38047805570125698</v>
      </c>
      <c r="H10" s="17">
        <v>0.38082573145568599</v>
      </c>
      <c r="I10" s="17">
        <v>0.33488522561908901</v>
      </c>
      <c r="J10" s="17">
        <v>0.21888719682733601</v>
      </c>
      <c r="K10" s="17">
        <v>0.135701671308851</v>
      </c>
      <c r="L10" s="17">
        <v>5.23880793786674E-2</v>
      </c>
      <c r="M10" s="17"/>
      <c r="N10" s="17">
        <v>0.36531167173721302</v>
      </c>
      <c r="O10" s="17">
        <v>0.203172276572784</v>
      </c>
      <c r="P10" s="17">
        <v>0.238662187151164</v>
      </c>
      <c r="Q10" s="17">
        <v>0.237931287442359</v>
      </c>
      <c r="R10" s="17">
        <v>0.22534802095839401</v>
      </c>
      <c r="S10" s="17">
        <v>0.33924392467127401</v>
      </c>
      <c r="T10" s="17">
        <v>0.23386896138796101</v>
      </c>
      <c r="U10" s="17">
        <v>0.19699689172888701</v>
      </c>
      <c r="V10" s="17">
        <v>0.23560785648513299</v>
      </c>
      <c r="W10" s="17">
        <v>0.190255205305049</v>
      </c>
      <c r="X10" s="17">
        <v>9.1761158545564894E-2</v>
      </c>
      <c r="Y10" s="17">
        <v>0.125434241725981</v>
      </c>
      <c r="Z10" s="17"/>
      <c r="AA10" s="17">
        <v>0.26913461178642201</v>
      </c>
      <c r="AB10" s="17">
        <v>0.215817614340576</v>
      </c>
      <c r="AC10" s="17">
        <v>0.25780073458647301</v>
      </c>
      <c r="AD10" s="17">
        <v>0.22550595500738699</v>
      </c>
      <c r="AE10" s="17"/>
      <c r="AF10" s="17">
        <v>0.34092505378299698</v>
      </c>
      <c r="AG10" s="17">
        <v>0.22767334487722701</v>
      </c>
      <c r="AH10" s="17">
        <v>0.25477689214683802</v>
      </c>
      <c r="AI10" s="17">
        <v>0.21654538881618299</v>
      </c>
      <c r="AJ10" s="17">
        <v>0.15124633479378799</v>
      </c>
      <c r="AK10" s="17">
        <v>0.17111555923921601</v>
      </c>
      <c r="AL10" s="17"/>
      <c r="AM10" s="17">
        <v>0.21450216044224699</v>
      </c>
      <c r="AN10" s="17">
        <v>0.28843047021083801</v>
      </c>
      <c r="AO10" s="17">
        <v>0.24730707484335099</v>
      </c>
      <c r="AP10" s="17">
        <v>0</v>
      </c>
      <c r="AQ10" s="17">
        <v>0.24286846841468099</v>
      </c>
      <c r="AR10" s="17"/>
      <c r="AS10" s="17">
        <v>0.256715493179137</v>
      </c>
      <c r="AT10" s="17">
        <v>0.27445127919198398</v>
      </c>
      <c r="AU10" s="17">
        <v>0.31870902868958101</v>
      </c>
      <c r="AV10" s="17"/>
      <c r="AW10" s="17">
        <v>0.201078632584475</v>
      </c>
      <c r="AX10" s="17">
        <v>0.22666013825355</v>
      </c>
      <c r="AY10" s="17">
        <v>0.25539620722539302</v>
      </c>
      <c r="AZ10" s="17">
        <v>0.37599426671295899</v>
      </c>
      <c r="BA10" s="17">
        <v>0.30111146790349402</v>
      </c>
      <c r="BB10" s="17"/>
      <c r="BC10" s="17">
        <v>0.18748940143728199</v>
      </c>
      <c r="BD10" s="17">
        <v>0.28930340023673901</v>
      </c>
      <c r="BE10" s="17" t="s">
        <v>101</v>
      </c>
      <c r="BF10" s="17">
        <v>0.27038474014424502</v>
      </c>
      <c r="BG10" s="17">
        <v>0.25309436858876799</v>
      </c>
      <c r="BH10" s="17">
        <v>0.29089868034412603</v>
      </c>
      <c r="BI10" s="17">
        <v>0.29696408557772702</v>
      </c>
      <c r="BJ10" s="17"/>
      <c r="BK10" s="17">
        <v>0.17383521817113601</v>
      </c>
      <c r="BL10" s="17">
        <v>0.20693732455986799</v>
      </c>
      <c r="BM10" s="17">
        <v>0.22121606474327399</v>
      </c>
      <c r="BN10" s="17">
        <v>0.21876473133337401</v>
      </c>
      <c r="BO10" s="17">
        <v>0.287916160266521</v>
      </c>
      <c r="BP10" s="17">
        <v>0.34678476551853898</v>
      </c>
      <c r="BQ10" s="17">
        <v>0.249300882147974</v>
      </c>
      <c r="BR10" s="17">
        <v>0.375538390541309</v>
      </c>
      <c r="BS10" s="17"/>
      <c r="BT10" s="17">
        <v>0.350105544681653</v>
      </c>
      <c r="BU10" s="17">
        <v>0.10811657727360199</v>
      </c>
      <c r="BV10" s="17">
        <v>0.24739355123925699</v>
      </c>
      <c r="BW10" s="17"/>
      <c r="BX10" s="17">
        <v>0.31179424499480302</v>
      </c>
      <c r="BY10" s="17">
        <v>0.284662890397615</v>
      </c>
      <c r="BZ10" s="17"/>
      <c r="CA10" s="17">
        <v>0.41790197175904398</v>
      </c>
      <c r="CB10" s="17">
        <v>0.38649702509482398</v>
      </c>
      <c r="CC10" s="17">
        <v>0.23686258291364801</v>
      </c>
      <c r="CD10" s="17">
        <v>0.31350793186213899</v>
      </c>
      <c r="CE10" s="17">
        <v>0.300040772119333</v>
      </c>
    </row>
    <row r="11" spans="2:83" ht="29" x14ac:dyDescent="0.35">
      <c r="B11" s="18" t="s">
        <v>224</v>
      </c>
      <c r="C11" s="17">
        <v>4.3345294668420999E-2</v>
      </c>
      <c r="D11" s="17">
        <v>5.4509593899910301E-2</v>
      </c>
      <c r="E11" s="17">
        <v>3.1963724632674502E-2</v>
      </c>
      <c r="F11" s="17"/>
      <c r="G11" s="17">
        <v>7.2674563076195603E-2</v>
      </c>
      <c r="H11" s="17">
        <v>6.1122525157764701E-2</v>
      </c>
      <c r="I11" s="17">
        <v>6.3557376433461196E-2</v>
      </c>
      <c r="J11" s="17">
        <v>4.6365794477408503E-2</v>
      </c>
      <c r="K11" s="17">
        <v>0</v>
      </c>
      <c r="L11" s="17">
        <v>1.9406755206600901E-2</v>
      </c>
      <c r="M11" s="17"/>
      <c r="N11" s="17">
        <v>9.7464420897597701E-2</v>
      </c>
      <c r="O11" s="17">
        <v>4.1996393825612197E-2</v>
      </c>
      <c r="P11" s="17">
        <v>6.2248636627125599E-3</v>
      </c>
      <c r="Q11" s="17">
        <v>3.5548517444246502E-2</v>
      </c>
      <c r="R11" s="17">
        <v>5.7965790759318299E-2</v>
      </c>
      <c r="S11" s="17">
        <v>2.9213274040480401E-2</v>
      </c>
      <c r="T11" s="17">
        <v>1.87849257396734E-2</v>
      </c>
      <c r="U11" s="17">
        <v>5.38290682141934E-2</v>
      </c>
      <c r="V11" s="17">
        <v>3.0256983136987301E-2</v>
      </c>
      <c r="W11" s="17">
        <v>3.4684591195609203E-2</v>
      </c>
      <c r="X11" s="17">
        <v>4.4745309772489097E-2</v>
      </c>
      <c r="Y11" s="17">
        <v>5.01958684220766E-2</v>
      </c>
      <c r="Z11" s="17"/>
      <c r="AA11" s="17">
        <v>4.1679930931901102E-2</v>
      </c>
      <c r="AB11" s="17">
        <v>4.3397486323406398E-2</v>
      </c>
      <c r="AC11" s="17">
        <v>5.2605311136693797E-2</v>
      </c>
      <c r="AD11" s="17">
        <v>3.5371903792800197E-2</v>
      </c>
      <c r="AE11" s="17"/>
      <c r="AF11" s="17">
        <v>7.7892343081287493E-2</v>
      </c>
      <c r="AG11" s="17">
        <v>3.3636830305268602E-2</v>
      </c>
      <c r="AH11" s="17">
        <v>3.6438712530110003E-2</v>
      </c>
      <c r="AI11" s="17">
        <v>3.0853937620458498E-2</v>
      </c>
      <c r="AJ11" s="17">
        <v>2.9959369102181499E-2</v>
      </c>
      <c r="AK11" s="17">
        <v>4.31104032050008E-2</v>
      </c>
      <c r="AL11" s="17"/>
      <c r="AM11" s="17">
        <v>3.2268471267161203E-2</v>
      </c>
      <c r="AN11" s="17">
        <v>6.0337422541655701E-2</v>
      </c>
      <c r="AO11" s="17">
        <v>3.9873774904893397E-2</v>
      </c>
      <c r="AP11" s="17">
        <v>0</v>
      </c>
      <c r="AQ11" s="17">
        <v>4.1583348408550901E-2</v>
      </c>
      <c r="AR11" s="17"/>
      <c r="AS11" s="17">
        <v>4.6178591843428603E-2</v>
      </c>
      <c r="AT11" s="17">
        <v>4.8541285073658298E-2</v>
      </c>
      <c r="AU11" s="17">
        <v>4.2099738216492599E-2</v>
      </c>
      <c r="AV11" s="17"/>
      <c r="AW11" s="17">
        <v>3.1585480393225403E-2</v>
      </c>
      <c r="AX11" s="17">
        <v>3.3141882210358603E-2</v>
      </c>
      <c r="AY11" s="17">
        <v>5.1317109296741999E-2</v>
      </c>
      <c r="AZ11" s="17">
        <v>6.3544756921931705E-2</v>
      </c>
      <c r="BA11" s="17">
        <v>7.8589211222031399E-2</v>
      </c>
      <c r="BB11" s="17"/>
      <c r="BC11" s="17">
        <v>4.0924651495831299E-2</v>
      </c>
      <c r="BD11" s="17">
        <v>3.9737822650990198E-2</v>
      </c>
      <c r="BE11" s="17" t="s">
        <v>101</v>
      </c>
      <c r="BF11" s="17">
        <v>6.4962870149698496E-2</v>
      </c>
      <c r="BG11" s="17">
        <v>4.5543123250386203E-2</v>
      </c>
      <c r="BH11" s="17">
        <v>4.7145946166136703E-2</v>
      </c>
      <c r="BI11" s="17">
        <v>1.6556528178397398E-2</v>
      </c>
      <c r="BJ11" s="17"/>
      <c r="BK11" s="17">
        <v>6.6455498631909596E-2</v>
      </c>
      <c r="BL11" s="17">
        <v>2.5044649784066099E-2</v>
      </c>
      <c r="BM11" s="17">
        <v>3.2365662946718603E-2</v>
      </c>
      <c r="BN11" s="17">
        <v>4.5837378535336003E-2</v>
      </c>
      <c r="BO11" s="17">
        <v>6.0066368717129601E-2</v>
      </c>
      <c r="BP11" s="17">
        <v>4.5340064595674197E-2</v>
      </c>
      <c r="BQ11" s="17">
        <v>3.3672427175777002E-2</v>
      </c>
      <c r="BR11" s="17">
        <v>9.0975739627618596E-2</v>
      </c>
      <c r="BS11" s="17"/>
      <c r="BT11" s="17">
        <v>8.1181868501502996E-2</v>
      </c>
      <c r="BU11" s="17">
        <v>1.4984516949829199E-2</v>
      </c>
      <c r="BV11" s="17">
        <v>3.2708110586396298E-2</v>
      </c>
      <c r="BW11" s="17"/>
      <c r="BX11" s="17">
        <v>7.6863657520623699E-2</v>
      </c>
      <c r="BY11" s="17">
        <v>3.7833825220150899E-2</v>
      </c>
      <c r="BZ11" s="17"/>
      <c r="CA11" s="17">
        <v>0.170061106222793</v>
      </c>
      <c r="CB11" s="17">
        <v>4.0733288013639103E-2</v>
      </c>
      <c r="CC11" s="17">
        <v>4.4051516334499601E-2</v>
      </c>
      <c r="CD11" s="17">
        <v>8.0873952813966393E-2</v>
      </c>
      <c r="CE11" s="17">
        <v>4.04820579416105E-2</v>
      </c>
    </row>
    <row r="12" spans="2:83" x14ac:dyDescent="0.35">
      <c r="B12" s="18" t="s">
        <v>113</v>
      </c>
      <c r="C12" s="19">
        <v>0.22023710366951299</v>
      </c>
      <c r="D12" s="19">
        <v>0.19092100685241001</v>
      </c>
      <c r="E12" s="19">
        <v>0.24794618238582</v>
      </c>
      <c r="F12" s="19"/>
      <c r="G12" s="19">
        <v>0.10896722118739</v>
      </c>
      <c r="H12" s="19">
        <v>0.199379201689695</v>
      </c>
      <c r="I12" s="19">
        <v>0.25972462147839198</v>
      </c>
      <c r="J12" s="19">
        <v>0.264339275628935</v>
      </c>
      <c r="K12" s="19">
        <v>0.26707722207612999</v>
      </c>
      <c r="L12" s="19">
        <v>0.21246114342567099</v>
      </c>
      <c r="M12" s="19"/>
      <c r="N12" s="19">
        <v>0.169547455998695</v>
      </c>
      <c r="O12" s="19">
        <v>0.22058764192904101</v>
      </c>
      <c r="P12" s="19">
        <v>0.24620392310165401</v>
      </c>
      <c r="Q12" s="19">
        <v>0.257936833728383</v>
      </c>
      <c r="R12" s="19">
        <v>0.17373760818601899</v>
      </c>
      <c r="S12" s="19">
        <v>0.21323428645685799</v>
      </c>
      <c r="T12" s="19">
        <v>0.26490647845683701</v>
      </c>
      <c r="U12" s="19">
        <v>0.19441270440000399</v>
      </c>
      <c r="V12" s="19">
        <v>0.22117628145436199</v>
      </c>
      <c r="W12" s="19">
        <v>0.24768601676464999</v>
      </c>
      <c r="X12" s="19">
        <v>0.24787366504467401</v>
      </c>
      <c r="Y12" s="19">
        <v>0.18570165414485201</v>
      </c>
      <c r="Z12" s="19"/>
      <c r="AA12" s="19">
        <v>0.16675743230384399</v>
      </c>
      <c r="AB12" s="19">
        <v>0.26526861726581702</v>
      </c>
      <c r="AC12" s="19">
        <v>0.161071823594339</v>
      </c>
      <c r="AD12" s="19">
        <v>0.285001115603432</v>
      </c>
      <c r="AE12" s="19"/>
      <c r="AF12" s="19">
        <v>0.161728412667305</v>
      </c>
      <c r="AG12" s="19">
        <v>0.23348109736155101</v>
      </c>
      <c r="AH12" s="19">
        <v>0.23373133726049899</v>
      </c>
      <c r="AI12" s="19">
        <v>0.26475351015498899</v>
      </c>
      <c r="AJ12" s="19">
        <v>0.22115104168941399</v>
      </c>
      <c r="AK12" s="19">
        <v>0.19041012526013701</v>
      </c>
      <c r="AL12" s="19"/>
      <c r="AM12" s="19">
        <v>0.194680569806575</v>
      </c>
      <c r="AN12" s="19">
        <v>0.19953247953908201</v>
      </c>
      <c r="AO12" s="19">
        <v>0.23809053081079601</v>
      </c>
      <c r="AP12" s="19">
        <v>0.23389623696987799</v>
      </c>
      <c r="AQ12" s="19">
        <v>0.35352409455107398</v>
      </c>
      <c r="AR12" s="19"/>
      <c r="AS12" s="19">
        <v>0.18366813067440299</v>
      </c>
      <c r="AT12" s="19">
        <v>0.18062749160035901</v>
      </c>
      <c r="AU12" s="19">
        <v>0.177054531964601</v>
      </c>
      <c r="AV12" s="19"/>
      <c r="AW12" s="19">
        <v>0.25267440700087901</v>
      </c>
      <c r="AX12" s="19">
        <v>0.21440210408479901</v>
      </c>
      <c r="AY12" s="19">
        <v>0.204180000448376</v>
      </c>
      <c r="AZ12" s="19">
        <v>0.170727028890059</v>
      </c>
      <c r="BA12" s="19">
        <v>0.17810523245763499</v>
      </c>
      <c r="BB12" s="19"/>
      <c r="BC12" s="19">
        <v>0.21384758068127799</v>
      </c>
      <c r="BD12" s="19">
        <v>0.21791194779970199</v>
      </c>
      <c r="BE12" s="19" t="s">
        <v>101</v>
      </c>
      <c r="BF12" s="19">
        <v>0.23371220620563701</v>
      </c>
      <c r="BG12" s="19">
        <v>0.22785734150648301</v>
      </c>
      <c r="BH12" s="19">
        <v>0.21432318560716601</v>
      </c>
      <c r="BI12" s="19">
        <v>0.27062336725736602</v>
      </c>
      <c r="BJ12" s="19"/>
      <c r="BK12" s="19">
        <v>0.32834867396221001</v>
      </c>
      <c r="BL12" s="19">
        <v>0.25070439974737302</v>
      </c>
      <c r="BM12" s="19">
        <v>0.206279634076866</v>
      </c>
      <c r="BN12" s="19">
        <v>0.22338983395773501</v>
      </c>
      <c r="BO12" s="19">
        <v>0.17857414950773401</v>
      </c>
      <c r="BP12" s="19">
        <v>0.154944820908544</v>
      </c>
      <c r="BQ12" s="19">
        <v>0.15968975654619899</v>
      </c>
      <c r="BR12" s="19">
        <v>0.17889322754242001</v>
      </c>
      <c r="BS12" s="19"/>
      <c r="BT12" s="19">
        <v>0.186241086834219</v>
      </c>
      <c r="BU12" s="19">
        <v>0.232638424867633</v>
      </c>
      <c r="BV12" s="19">
        <v>0.239462249742422</v>
      </c>
      <c r="BW12" s="19"/>
      <c r="BX12" s="19">
        <v>0.15138564723200201</v>
      </c>
      <c r="BY12" s="19">
        <v>0.237647832671293</v>
      </c>
      <c r="BZ12" s="19"/>
      <c r="CA12" s="19">
        <v>7.0134065712355406E-2</v>
      </c>
      <c r="CB12" s="19">
        <v>0.17081743191111701</v>
      </c>
      <c r="CC12" s="19">
        <v>0.26253981893171402</v>
      </c>
      <c r="CD12" s="19">
        <v>0.126397317271638</v>
      </c>
      <c r="CE12" s="19">
        <v>0.24523061115515499</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E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87" x14ac:dyDescent="0.35">
      <c r="B9" s="18" t="s">
        <v>229</v>
      </c>
      <c r="C9" s="17">
        <v>0.62516228873416901</v>
      </c>
      <c r="D9" s="17">
        <v>0.64235635722708395</v>
      </c>
      <c r="E9" s="17">
        <v>0.610299262871693</v>
      </c>
      <c r="F9" s="17"/>
      <c r="G9" s="17">
        <v>0.55568291232081901</v>
      </c>
      <c r="H9" s="17">
        <v>0.58393016288445898</v>
      </c>
      <c r="I9" s="17">
        <v>0.59603704331402996</v>
      </c>
      <c r="J9" s="17">
        <v>0.61161728628905898</v>
      </c>
      <c r="K9" s="17">
        <v>0.66386582238170999</v>
      </c>
      <c r="L9" s="17">
        <v>0.71387232918068699</v>
      </c>
      <c r="M9" s="17"/>
      <c r="N9" s="17">
        <v>0.56197203229551296</v>
      </c>
      <c r="O9" s="17">
        <v>0.63956092069368098</v>
      </c>
      <c r="P9" s="17">
        <v>0.63300731375013897</v>
      </c>
      <c r="Q9" s="17">
        <v>0.59118637095234805</v>
      </c>
      <c r="R9" s="17">
        <v>0.55324855595612898</v>
      </c>
      <c r="S9" s="17">
        <v>0.63350406069348997</v>
      </c>
      <c r="T9" s="17">
        <v>0.65890345182943899</v>
      </c>
      <c r="U9" s="17">
        <v>0.68554874549209499</v>
      </c>
      <c r="V9" s="17">
        <v>0.65412632528495296</v>
      </c>
      <c r="W9" s="17">
        <v>0.69670379837563201</v>
      </c>
      <c r="X9" s="17">
        <v>0.57250186036855699</v>
      </c>
      <c r="Y9" s="17">
        <v>0.67961368592293403</v>
      </c>
      <c r="Z9" s="17"/>
      <c r="AA9" s="17">
        <v>0.70644714026992905</v>
      </c>
      <c r="AB9" s="17">
        <v>0.61827237845494998</v>
      </c>
      <c r="AC9" s="17">
        <v>0.60872477276637105</v>
      </c>
      <c r="AD9" s="17">
        <v>0.56401921073829997</v>
      </c>
      <c r="AE9" s="17"/>
      <c r="AF9" s="17">
        <v>0.60926121370484598</v>
      </c>
      <c r="AG9" s="17">
        <v>0.63274903283309603</v>
      </c>
      <c r="AH9" s="17">
        <v>0.53863244649433195</v>
      </c>
      <c r="AI9" s="17">
        <v>0.66833631842261398</v>
      </c>
      <c r="AJ9" s="17">
        <v>0.63717314596796604</v>
      </c>
      <c r="AK9" s="17">
        <v>0.69664278902838905</v>
      </c>
      <c r="AL9" s="17"/>
      <c r="AM9" s="17">
        <v>0.66421208670760601</v>
      </c>
      <c r="AN9" s="17">
        <v>0.614715937766242</v>
      </c>
      <c r="AO9" s="17">
        <v>0.61864373961879704</v>
      </c>
      <c r="AP9" s="17">
        <v>0.75010862679286705</v>
      </c>
      <c r="AQ9" s="17">
        <v>0.54318315965992503</v>
      </c>
      <c r="AR9" s="17"/>
      <c r="AS9" s="17">
        <v>0.65599420084658699</v>
      </c>
      <c r="AT9" s="17">
        <v>0.63006904936459796</v>
      </c>
      <c r="AU9" s="17">
        <v>0.59884494232618601</v>
      </c>
      <c r="AV9" s="17"/>
      <c r="AW9" s="17">
        <v>0.58642307125802495</v>
      </c>
      <c r="AX9" s="17">
        <v>0.62563107019210695</v>
      </c>
      <c r="AY9" s="17">
        <v>0.663681232126483</v>
      </c>
      <c r="AZ9" s="17">
        <v>0.61264773141991502</v>
      </c>
      <c r="BA9" s="17">
        <v>0.780722337174793</v>
      </c>
      <c r="BB9" s="17"/>
      <c r="BC9" s="17">
        <v>0.70235240376514296</v>
      </c>
      <c r="BD9" s="17">
        <v>0.57626671855747602</v>
      </c>
      <c r="BE9" s="17" t="s">
        <v>101</v>
      </c>
      <c r="BF9" s="17">
        <v>0.52973908838171901</v>
      </c>
      <c r="BG9" s="17">
        <v>0.52031661775762905</v>
      </c>
      <c r="BH9" s="17">
        <v>0.60449535912116703</v>
      </c>
      <c r="BI9" s="17">
        <v>0.59914735139739295</v>
      </c>
      <c r="BJ9" s="17"/>
      <c r="BK9" s="17">
        <v>0.54461363115373795</v>
      </c>
      <c r="BL9" s="17">
        <v>0.62919637762996905</v>
      </c>
      <c r="BM9" s="17">
        <v>0.59593008870749098</v>
      </c>
      <c r="BN9" s="17">
        <v>0.62003884724807401</v>
      </c>
      <c r="BO9" s="17">
        <v>0.64611244652980504</v>
      </c>
      <c r="BP9" s="17">
        <v>0.68599472260932903</v>
      </c>
      <c r="BQ9" s="17">
        <v>0.72184764408416002</v>
      </c>
      <c r="BR9" s="17">
        <v>0.67019253543257995</v>
      </c>
      <c r="BS9" s="17"/>
      <c r="BT9" s="17">
        <v>0.60412202638835899</v>
      </c>
      <c r="BU9" s="17">
        <v>0.697275689352443</v>
      </c>
      <c r="BV9" s="17">
        <v>0.59258100077433395</v>
      </c>
      <c r="BW9" s="17"/>
      <c r="BX9" s="17">
        <v>0.62290052523984996</v>
      </c>
      <c r="BY9" s="17">
        <v>0.60196386074775299</v>
      </c>
      <c r="BZ9" s="17"/>
      <c r="CA9" s="17">
        <v>0.82133790407332397</v>
      </c>
      <c r="CB9" s="17">
        <v>0.655806682092543</v>
      </c>
      <c r="CC9" s="17">
        <v>0.60407971371214197</v>
      </c>
      <c r="CD9" s="17">
        <v>0.55635963822027501</v>
      </c>
      <c r="CE9" s="17">
        <v>0.60711949773603702</v>
      </c>
    </row>
    <row r="10" spans="2:83" ht="101.5" x14ac:dyDescent="0.35">
      <c r="B10" s="18" t="s">
        <v>230</v>
      </c>
      <c r="C10" s="17">
        <v>0.262854766176569</v>
      </c>
      <c r="D10" s="17">
        <v>0.263200481999457</v>
      </c>
      <c r="E10" s="17">
        <v>0.26147921778729</v>
      </c>
      <c r="F10" s="17"/>
      <c r="G10" s="17">
        <v>0.37133106433362001</v>
      </c>
      <c r="H10" s="17">
        <v>0.32752613040734802</v>
      </c>
      <c r="I10" s="17">
        <v>0.25877039622416698</v>
      </c>
      <c r="J10" s="17">
        <v>0.25801702416692501</v>
      </c>
      <c r="K10" s="17">
        <v>0.192444192092114</v>
      </c>
      <c r="L10" s="17">
        <v>0.19199787542455299</v>
      </c>
      <c r="M10" s="17"/>
      <c r="N10" s="17">
        <v>0.359262063114411</v>
      </c>
      <c r="O10" s="17">
        <v>0.235847909364018</v>
      </c>
      <c r="P10" s="17">
        <v>0.26749774691154099</v>
      </c>
      <c r="Q10" s="17">
        <v>0.27981157602235102</v>
      </c>
      <c r="R10" s="17">
        <v>0.337707314732974</v>
      </c>
      <c r="S10" s="17">
        <v>0.22171023560390901</v>
      </c>
      <c r="T10" s="17">
        <v>0.23879660324675001</v>
      </c>
      <c r="U10" s="17">
        <v>0.20895366831720499</v>
      </c>
      <c r="V10" s="17">
        <v>0.24733315039918799</v>
      </c>
      <c r="W10" s="17">
        <v>0.180218508156435</v>
      </c>
      <c r="X10" s="17">
        <v>0.28793978772638401</v>
      </c>
      <c r="Y10" s="17">
        <v>0.212969638638354</v>
      </c>
      <c r="Z10" s="17"/>
      <c r="AA10" s="17">
        <v>0.21899935657365099</v>
      </c>
      <c r="AB10" s="17">
        <v>0.25740693619847699</v>
      </c>
      <c r="AC10" s="17">
        <v>0.28059884261174001</v>
      </c>
      <c r="AD10" s="17">
        <v>0.298250939273839</v>
      </c>
      <c r="AE10" s="17"/>
      <c r="AF10" s="17">
        <v>0.30997309856239702</v>
      </c>
      <c r="AG10" s="17">
        <v>0.232075541042991</v>
      </c>
      <c r="AH10" s="17">
        <v>0.33682933020537997</v>
      </c>
      <c r="AI10" s="17">
        <v>0.233965900206861</v>
      </c>
      <c r="AJ10" s="17">
        <v>0.23313141229623599</v>
      </c>
      <c r="AK10" s="17">
        <v>0.21050819899061701</v>
      </c>
      <c r="AL10" s="17"/>
      <c r="AM10" s="17">
        <v>0.218833026792528</v>
      </c>
      <c r="AN10" s="17">
        <v>0.31880095722483798</v>
      </c>
      <c r="AO10" s="17">
        <v>0.27869224412206201</v>
      </c>
      <c r="AP10" s="17">
        <v>0.199986692051175</v>
      </c>
      <c r="AQ10" s="17">
        <v>0.27229253669095699</v>
      </c>
      <c r="AR10" s="17"/>
      <c r="AS10" s="17">
        <v>0.25237153200303197</v>
      </c>
      <c r="AT10" s="17">
        <v>0.29820340488348401</v>
      </c>
      <c r="AU10" s="17">
        <v>0.32472048313207702</v>
      </c>
      <c r="AV10" s="17"/>
      <c r="AW10" s="17">
        <v>0.26824728513676999</v>
      </c>
      <c r="AX10" s="17">
        <v>0.26363145355362999</v>
      </c>
      <c r="AY10" s="17">
        <v>0.25810433053227599</v>
      </c>
      <c r="AZ10" s="17">
        <v>0.288627101033334</v>
      </c>
      <c r="BA10" s="17">
        <v>0.15334057047212499</v>
      </c>
      <c r="BB10" s="17"/>
      <c r="BC10" s="17">
        <v>0.21107920746872599</v>
      </c>
      <c r="BD10" s="17">
        <v>0.30674041182111</v>
      </c>
      <c r="BE10" s="17" t="s">
        <v>101</v>
      </c>
      <c r="BF10" s="17">
        <v>0.31598317873877502</v>
      </c>
      <c r="BG10" s="17">
        <v>0.31853604624735299</v>
      </c>
      <c r="BH10" s="17">
        <v>0.28520822184480998</v>
      </c>
      <c r="BI10" s="17">
        <v>0.24482882656613</v>
      </c>
      <c r="BJ10" s="17"/>
      <c r="BK10" s="17">
        <v>0.32033162496342599</v>
      </c>
      <c r="BL10" s="17">
        <v>0.21684157284557001</v>
      </c>
      <c r="BM10" s="17">
        <v>0.27973763040962402</v>
      </c>
      <c r="BN10" s="17">
        <v>0.29706195329810198</v>
      </c>
      <c r="BO10" s="17">
        <v>0.26675353761468001</v>
      </c>
      <c r="BP10" s="17">
        <v>0.212185024976555</v>
      </c>
      <c r="BQ10" s="17">
        <v>0.23938786162614101</v>
      </c>
      <c r="BR10" s="17">
        <v>0.21764769046275301</v>
      </c>
      <c r="BS10" s="17"/>
      <c r="BT10" s="17">
        <v>0.30119167294090399</v>
      </c>
      <c r="BU10" s="17">
        <v>0.19275953378872701</v>
      </c>
      <c r="BV10" s="17">
        <v>0.28028470319516402</v>
      </c>
      <c r="BW10" s="17"/>
      <c r="BX10" s="17">
        <v>0.28554961782649402</v>
      </c>
      <c r="BY10" s="17">
        <v>0.27808556795016798</v>
      </c>
      <c r="BZ10" s="17"/>
      <c r="CA10" s="17">
        <v>0.136040138045427</v>
      </c>
      <c r="CB10" s="17">
        <v>0.27125899844141099</v>
      </c>
      <c r="CC10" s="17">
        <v>0.26854241765160602</v>
      </c>
      <c r="CD10" s="17">
        <v>0.31931002939766001</v>
      </c>
      <c r="CE10" s="17">
        <v>0.29208388207838398</v>
      </c>
    </row>
    <row r="11" spans="2:83" x14ac:dyDescent="0.35">
      <c r="B11" s="18" t="s">
        <v>113</v>
      </c>
      <c r="C11" s="19">
        <v>0.111982945089262</v>
      </c>
      <c r="D11" s="19">
        <v>9.4443160773458407E-2</v>
      </c>
      <c r="E11" s="19">
        <v>0.128221519341017</v>
      </c>
      <c r="F11" s="19"/>
      <c r="G11" s="19">
        <v>7.2986023345560203E-2</v>
      </c>
      <c r="H11" s="19">
        <v>8.8543706708193906E-2</v>
      </c>
      <c r="I11" s="19">
        <v>0.14519256046180301</v>
      </c>
      <c r="J11" s="19">
        <v>0.13036568954401601</v>
      </c>
      <c r="K11" s="19">
        <v>0.14368998552617501</v>
      </c>
      <c r="L11" s="19">
        <v>9.4129795394760699E-2</v>
      </c>
      <c r="M11" s="19"/>
      <c r="N11" s="19">
        <v>7.8765904590075805E-2</v>
      </c>
      <c r="O11" s="19">
        <v>0.124591169942302</v>
      </c>
      <c r="P11" s="19">
        <v>9.9494939338319599E-2</v>
      </c>
      <c r="Q11" s="19">
        <v>0.12900205302530099</v>
      </c>
      <c r="R11" s="19">
        <v>0.10904412931089701</v>
      </c>
      <c r="S11" s="19">
        <v>0.14478570370260099</v>
      </c>
      <c r="T11" s="19">
        <v>0.102299944923811</v>
      </c>
      <c r="U11" s="19">
        <v>0.1054975861907</v>
      </c>
      <c r="V11" s="19">
        <v>9.8540524315859093E-2</v>
      </c>
      <c r="W11" s="19">
        <v>0.123077693467933</v>
      </c>
      <c r="X11" s="19">
        <v>0.139558351905059</v>
      </c>
      <c r="Y11" s="19">
        <v>0.107416675438712</v>
      </c>
      <c r="Z11" s="19"/>
      <c r="AA11" s="19">
        <v>7.4553503156419398E-2</v>
      </c>
      <c r="AB11" s="19">
        <v>0.12432068534657301</v>
      </c>
      <c r="AC11" s="19">
        <v>0.110676384621889</v>
      </c>
      <c r="AD11" s="19">
        <v>0.137729849987861</v>
      </c>
      <c r="AE11" s="19"/>
      <c r="AF11" s="19">
        <v>8.0765687732757205E-2</v>
      </c>
      <c r="AG11" s="19">
        <v>0.13517542612391301</v>
      </c>
      <c r="AH11" s="19">
        <v>0.12453822330028801</v>
      </c>
      <c r="AI11" s="19">
        <v>9.7697781370525205E-2</v>
      </c>
      <c r="AJ11" s="19">
        <v>0.129695441735799</v>
      </c>
      <c r="AK11" s="19">
        <v>9.2849011980994697E-2</v>
      </c>
      <c r="AL11" s="19"/>
      <c r="AM11" s="19">
        <v>0.116954886499867</v>
      </c>
      <c r="AN11" s="19">
        <v>6.6483105008919394E-2</v>
      </c>
      <c r="AO11" s="19">
        <v>0.102664016259141</v>
      </c>
      <c r="AP11" s="19">
        <v>4.9904681155958801E-2</v>
      </c>
      <c r="AQ11" s="19">
        <v>0.18452430364911801</v>
      </c>
      <c r="AR11" s="19"/>
      <c r="AS11" s="19">
        <v>9.1634267150381102E-2</v>
      </c>
      <c r="AT11" s="19">
        <v>7.1727545751918004E-2</v>
      </c>
      <c r="AU11" s="19">
        <v>7.6434574541736799E-2</v>
      </c>
      <c r="AV11" s="19"/>
      <c r="AW11" s="19">
        <v>0.145329643605206</v>
      </c>
      <c r="AX11" s="19">
        <v>0.110737476254263</v>
      </c>
      <c r="AY11" s="19">
        <v>7.8214437341240395E-2</v>
      </c>
      <c r="AZ11" s="19">
        <v>9.8725167546750495E-2</v>
      </c>
      <c r="BA11" s="19">
        <v>6.5937092353081803E-2</v>
      </c>
      <c r="BB11" s="19"/>
      <c r="BC11" s="19">
        <v>8.6568388766131696E-2</v>
      </c>
      <c r="BD11" s="19">
        <v>0.116992869621413</v>
      </c>
      <c r="BE11" s="19" t="s">
        <v>101</v>
      </c>
      <c r="BF11" s="19">
        <v>0.154277732879506</v>
      </c>
      <c r="BG11" s="19">
        <v>0.16114733599501799</v>
      </c>
      <c r="BH11" s="19">
        <v>0.110296419034022</v>
      </c>
      <c r="BI11" s="19">
        <v>0.15602382203647799</v>
      </c>
      <c r="BJ11" s="19"/>
      <c r="BK11" s="19">
        <v>0.135054743882835</v>
      </c>
      <c r="BL11" s="19">
        <v>0.15396204952446199</v>
      </c>
      <c r="BM11" s="19">
        <v>0.124332280882885</v>
      </c>
      <c r="BN11" s="19">
        <v>8.2899199453824304E-2</v>
      </c>
      <c r="BO11" s="19">
        <v>8.7134015855515098E-2</v>
      </c>
      <c r="BP11" s="19">
        <v>0.10182025241411601</v>
      </c>
      <c r="BQ11" s="19">
        <v>3.8764494289698498E-2</v>
      </c>
      <c r="BR11" s="19">
        <v>0.112159774104667</v>
      </c>
      <c r="BS11" s="19"/>
      <c r="BT11" s="19">
        <v>9.46863006707373E-2</v>
      </c>
      <c r="BU11" s="19">
        <v>0.10996477685882999</v>
      </c>
      <c r="BV11" s="19">
        <v>0.127134296030501</v>
      </c>
      <c r="BW11" s="19"/>
      <c r="BX11" s="19">
        <v>9.1549856933655693E-2</v>
      </c>
      <c r="BY11" s="19">
        <v>0.11995057130207901</v>
      </c>
      <c r="BZ11" s="19"/>
      <c r="CA11" s="19">
        <v>4.2621957881248902E-2</v>
      </c>
      <c r="CB11" s="19">
        <v>7.2934319466045394E-2</v>
      </c>
      <c r="CC11" s="19">
        <v>0.127377868636252</v>
      </c>
      <c r="CD11" s="19">
        <v>0.12433033238206501</v>
      </c>
      <c r="CE11" s="19">
        <v>0.100796620185579</v>
      </c>
    </row>
    <row r="12" spans="2:83" x14ac:dyDescent="0.35">
      <c r="B12" s="16"/>
    </row>
    <row r="13" spans="2:83" x14ac:dyDescent="0.35">
      <c r="B13" t="s">
        <v>104</v>
      </c>
    </row>
    <row r="14" spans="2:83" x14ac:dyDescent="0.35">
      <c r="B14" t="s">
        <v>105</v>
      </c>
    </row>
    <row r="16" spans="2:83" x14ac:dyDescent="0.35">
      <c r="B16"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180</v>
      </c>
      <c r="E2" s="26"/>
      <c r="F2" s="26"/>
      <c r="G2" s="26"/>
    </row>
    <row r="6" spans="2:7" ht="50" customHeight="1" x14ac:dyDescent="0.35">
      <c r="B6" s="23" t="s">
        <v>15</v>
      </c>
      <c r="C6" s="23" t="s">
        <v>232</v>
      </c>
      <c r="D6" s="23" t="s">
        <v>233</v>
      </c>
      <c r="E6" s="23" t="s">
        <v>234</v>
      </c>
      <c r="F6" s="23" t="s">
        <v>235</v>
      </c>
    </row>
    <row r="7" spans="2:7" x14ac:dyDescent="0.35">
      <c r="B7" s="18" t="s">
        <v>173</v>
      </c>
      <c r="C7" s="17">
        <v>0.26043364108293099</v>
      </c>
      <c r="D7" s="17">
        <v>0.23494416893308101</v>
      </c>
      <c r="E7" s="17">
        <v>0.14140338521241499</v>
      </c>
      <c r="F7" s="17">
        <v>9.9433686459812307E-2</v>
      </c>
    </row>
    <row r="8" spans="2:7" x14ac:dyDescent="0.35">
      <c r="B8" s="18" t="s">
        <v>174</v>
      </c>
      <c r="C8" s="17">
        <v>0.44059958927053899</v>
      </c>
      <c r="D8" s="17">
        <v>0.439198739279966</v>
      </c>
      <c r="E8" s="17">
        <v>0.28485358064126598</v>
      </c>
      <c r="F8" s="17">
        <v>0.216644102191074</v>
      </c>
    </row>
    <row r="9" spans="2:7" x14ac:dyDescent="0.35">
      <c r="B9" s="18" t="s">
        <v>175</v>
      </c>
      <c r="C9" s="17">
        <v>0.20464671121750799</v>
      </c>
      <c r="D9" s="17">
        <v>0.22738485501244399</v>
      </c>
      <c r="E9" s="17">
        <v>0.368981796241307</v>
      </c>
      <c r="F9" s="17">
        <v>0.26999861366984201</v>
      </c>
    </row>
    <row r="10" spans="2:7" x14ac:dyDescent="0.35">
      <c r="B10" s="18" t="s">
        <v>176</v>
      </c>
      <c r="C10" s="17">
        <v>4.7764257383456299E-2</v>
      </c>
      <c r="D10" s="17">
        <v>4.6576367411088601E-2</v>
      </c>
      <c r="E10" s="17">
        <v>0.114306323956513</v>
      </c>
      <c r="F10" s="17">
        <v>0.25419812825652399</v>
      </c>
    </row>
    <row r="11" spans="2:7" x14ac:dyDescent="0.35">
      <c r="B11" s="18" t="s">
        <v>177</v>
      </c>
      <c r="C11" s="17">
        <v>1.6322676814712299E-2</v>
      </c>
      <c r="D11" s="17">
        <v>1.9386752336654101E-2</v>
      </c>
      <c r="E11" s="17">
        <v>2.3673698959773198E-2</v>
      </c>
      <c r="F11" s="17">
        <v>0.12549982037868701</v>
      </c>
    </row>
    <row r="12" spans="2:7" x14ac:dyDescent="0.35">
      <c r="B12" s="18" t="s">
        <v>113</v>
      </c>
      <c r="C12" s="17">
        <v>3.0233124230853101E-2</v>
      </c>
      <c r="D12" s="17">
        <v>3.2509117026766302E-2</v>
      </c>
      <c r="E12" s="17">
        <v>6.6781214988726301E-2</v>
      </c>
      <c r="F12" s="17">
        <v>3.4225649044060003E-2</v>
      </c>
    </row>
    <row r="13" spans="2:7" x14ac:dyDescent="0.35">
      <c r="B13" s="22" t="s">
        <v>178</v>
      </c>
      <c r="C13" s="20">
        <v>0.70103323035346998</v>
      </c>
      <c r="D13" s="20">
        <v>0.67414290821304701</v>
      </c>
      <c r="E13" s="20">
        <v>0.42625696585368</v>
      </c>
      <c r="F13" s="20">
        <v>0.31607778865088598</v>
      </c>
    </row>
    <row r="14" spans="2:7" x14ac:dyDescent="0.35">
      <c r="B14" s="22" t="s">
        <v>179</v>
      </c>
      <c r="C14" s="20">
        <v>6.4086934198168605E-2</v>
      </c>
      <c r="D14" s="20">
        <v>6.5963119747742702E-2</v>
      </c>
      <c r="E14" s="20">
        <v>0.137980022916287</v>
      </c>
      <c r="F14" s="20">
        <v>0.379697948635212</v>
      </c>
    </row>
    <row r="15" spans="2:7" x14ac:dyDescent="0.35">
      <c r="B15" s="22" t="s">
        <v>140</v>
      </c>
      <c r="C15" s="21">
        <v>0.63694629615530196</v>
      </c>
      <c r="D15" s="21">
        <v>0.60817978846530396</v>
      </c>
      <c r="E15" s="21">
        <v>0.28827694293739398</v>
      </c>
      <c r="F15" s="21">
        <v>-6.3620159984325506E-2</v>
      </c>
    </row>
    <row r="16" spans="2:7" x14ac:dyDescent="0.35">
      <c r="B16" s="16"/>
      <c r="C16" s="16"/>
      <c r="D16" s="16"/>
      <c r="E16" s="16"/>
      <c r="F16" s="16"/>
    </row>
    <row r="17" spans="2:2" x14ac:dyDescent="0.35">
      <c r="B17" t="s">
        <v>104</v>
      </c>
    </row>
    <row r="18" spans="2:2" x14ac:dyDescent="0.35">
      <c r="B18" t="s">
        <v>105</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0.23494416893308101</v>
      </c>
      <c r="D9" s="17">
        <v>0.245618607476771</v>
      </c>
      <c r="E9" s="17">
        <v>0.22495330923951001</v>
      </c>
      <c r="F9" s="17"/>
      <c r="G9" s="17">
        <v>0.25505349333410998</v>
      </c>
      <c r="H9" s="17">
        <v>0.33203031146003298</v>
      </c>
      <c r="I9" s="17">
        <v>0.26239771065850598</v>
      </c>
      <c r="J9" s="17">
        <v>0.211103236655688</v>
      </c>
      <c r="K9" s="17">
        <v>0.19093987333788801</v>
      </c>
      <c r="L9" s="17">
        <v>0.16866289424477601</v>
      </c>
      <c r="M9" s="17"/>
      <c r="N9" s="17">
        <v>0.29210054898757798</v>
      </c>
      <c r="O9" s="17">
        <v>0.23857247922019001</v>
      </c>
      <c r="P9" s="17">
        <v>0.263190335108133</v>
      </c>
      <c r="Q9" s="17">
        <v>0.18256197188890499</v>
      </c>
      <c r="R9" s="17">
        <v>0.21091949664766499</v>
      </c>
      <c r="S9" s="17">
        <v>0.214810297510586</v>
      </c>
      <c r="T9" s="17">
        <v>0.19318902003404101</v>
      </c>
      <c r="U9" s="17">
        <v>0.17933377307324699</v>
      </c>
      <c r="V9" s="17">
        <v>0.25825215130232398</v>
      </c>
      <c r="W9" s="17">
        <v>0.24903282731244999</v>
      </c>
      <c r="X9" s="17">
        <v>0.24830438413845199</v>
      </c>
      <c r="Y9" s="17">
        <v>0.18527739013432201</v>
      </c>
      <c r="Z9" s="17"/>
      <c r="AA9" s="17">
        <v>0.234002736888134</v>
      </c>
      <c r="AB9" s="17">
        <v>0.230304308943789</v>
      </c>
      <c r="AC9" s="17">
        <v>0.25055922501602701</v>
      </c>
      <c r="AD9" s="17">
        <v>0.22672632986457</v>
      </c>
      <c r="AE9" s="17"/>
      <c r="AF9" s="17">
        <v>0.29690622171627101</v>
      </c>
      <c r="AG9" s="17">
        <v>0.240988284242933</v>
      </c>
      <c r="AH9" s="17">
        <v>0.243641775473349</v>
      </c>
      <c r="AI9" s="17">
        <v>0.178070101151276</v>
      </c>
      <c r="AJ9" s="17">
        <v>0.173241721359323</v>
      </c>
      <c r="AK9" s="17">
        <v>0.270509189166807</v>
      </c>
      <c r="AL9" s="17"/>
      <c r="AM9" s="17">
        <v>0.16043725214069299</v>
      </c>
      <c r="AN9" s="17">
        <v>0.32094990705590598</v>
      </c>
      <c r="AO9" s="17">
        <v>0.27369257412828601</v>
      </c>
      <c r="AP9" s="17">
        <v>0.42132514163877599</v>
      </c>
      <c r="AQ9" s="17">
        <v>0.175452533140145</v>
      </c>
      <c r="AR9" s="17"/>
      <c r="AS9" s="17">
        <v>0.16226965313470099</v>
      </c>
      <c r="AT9" s="17">
        <v>0.31737919926871599</v>
      </c>
      <c r="AU9" s="17">
        <v>0.26435484957333799</v>
      </c>
      <c r="AV9" s="17"/>
      <c r="AW9" s="17">
        <v>0.20897778974714501</v>
      </c>
      <c r="AX9" s="17">
        <v>0.21409733435488801</v>
      </c>
      <c r="AY9" s="17">
        <v>0.24267427369917399</v>
      </c>
      <c r="AZ9" s="17">
        <v>0.29563347877352297</v>
      </c>
      <c r="BA9" s="17">
        <v>0.51230556535686</v>
      </c>
      <c r="BB9" s="17"/>
      <c r="BC9" s="17">
        <v>0.20425313855768401</v>
      </c>
      <c r="BD9" s="17">
        <v>0.24207222698969499</v>
      </c>
      <c r="BE9" s="17" t="s">
        <v>101</v>
      </c>
      <c r="BF9" s="17">
        <v>0.323701664784594</v>
      </c>
      <c r="BG9" s="17">
        <v>0.21930173053938801</v>
      </c>
      <c r="BH9" s="17">
        <v>0.26685502239352998</v>
      </c>
      <c r="BI9" s="17">
        <v>0.25126335080718198</v>
      </c>
      <c r="BJ9" s="17"/>
      <c r="BK9" s="17">
        <v>0.31000890544212401</v>
      </c>
      <c r="BL9" s="17">
        <v>0.22518284660427099</v>
      </c>
      <c r="BM9" s="17">
        <v>0.23533463409743099</v>
      </c>
      <c r="BN9" s="17">
        <v>0.20719472059529701</v>
      </c>
      <c r="BO9" s="17">
        <v>0.23517832989826501</v>
      </c>
      <c r="BP9" s="17">
        <v>0.26323398140313897</v>
      </c>
      <c r="BQ9" s="17">
        <v>0.189529965758579</v>
      </c>
      <c r="BR9" s="17">
        <v>0.315678237035317</v>
      </c>
      <c r="BS9" s="17"/>
      <c r="BT9" s="17">
        <v>0.28565331198988603</v>
      </c>
      <c r="BU9" s="17">
        <v>0.18122277554659699</v>
      </c>
      <c r="BV9" s="17">
        <v>0.231502790515622</v>
      </c>
      <c r="BW9" s="17"/>
      <c r="BX9" s="17">
        <v>0.30693079683261099</v>
      </c>
      <c r="BY9" s="17">
        <v>0.22337111769204801</v>
      </c>
      <c r="BZ9" s="17"/>
      <c r="CA9" s="17">
        <v>0.48395254311028701</v>
      </c>
      <c r="CB9" s="17">
        <v>0.21110949470704801</v>
      </c>
      <c r="CC9" s="17">
        <v>0.25817430076152498</v>
      </c>
      <c r="CD9" s="17">
        <v>0.27424867520659302</v>
      </c>
      <c r="CE9" s="17">
        <v>0.21513950604701201</v>
      </c>
    </row>
    <row r="10" spans="2:83" x14ac:dyDescent="0.35">
      <c r="B10" s="18" t="s">
        <v>174</v>
      </c>
      <c r="C10" s="17">
        <v>0.439198739279966</v>
      </c>
      <c r="D10" s="17">
        <v>0.41503636738928801</v>
      </c>
      <c r="E10" s="17">
        <v>0.46452654947489402</v>
      </c>
      <c r="F10" s="17"/>
      <c r="G10" s="17">
        <v>0.45081176884232599</v>
      </c>
      <c r="H10" s="17">
        <v>0.429674498961923</v>
      </c>
      <c r="I10" s="17">
        <v>0.45037840297647502</v>
      </c>
      <c r="J10" s="17">
        <v>0.42039561926387198</v>
      </c>
      <c r="K10" s="17">
        <v>0.39816202559080799</v>
      </c>
      <c r="L10" s="17">
        <v>0.47280143740478803</v>
      </c>
      <c r="M10" s="17"/>
      <c r="N10" s="17">
        <v>0.47093418580951402</v>
      </c>
      <c r="O10" s="17">
        <v>0.36696086799935701</v>
      </c>
      <c r="P10" s="17">
        <v>0.433746198980136</v>
      </c>
      <c r="Q10" s="17">
        <v>0.463044323671289</v>
      </c>
      <c r="R10" s="17">
        <v>0.39412415138676099</v>
      </c>
      <c r="S10" s="17">
        <v>0.435917728922317</v>
      </c>
      <c r="T10" s="17">
        <v>0.473185596561709</v>
      </c>
      <c r="U10" s="17">
        <v>0.570388136299535</v>
      </c>
      <c r="V10" s="17">
        <v>0.45989677905974902</v>
      </c>
      <c r="W10" s="17">
        <v>0.40385236965033999</v>
      </c>
      <c r="X10" s="17">
        <v>0.41648196108654001</v>
      </c>
      <c r="Y10" s="17">
        <v>0.46648354138499298</v>
      </c>
      <c r="Z10" s="17"/>
      <c r="AA10" s="17">
        <v>0.45057955082823897</v>
      </c>
      <c r="AB10" s="17">
        <v>0.42516380299823697</v>
      </c>
      <c r="AC10" s="17">
        <v>0.45629524340732802</v>
      </c>
      <c r="AD10" s="17">
        <v>0.42607522616345</v>
      </c>
      <c r="AE10" s="17"/>
      <c r="AF10" s="17">
        <v>0.44409303355382401</v>
      </c>
      <c r="AG10" s="17">
        <v>0.44765781108137398</v>
      </c>
      <c r="AH10" s="17">
        <v>0.42146237768519601</v>
      </c>
      <c r="AI10" s="17">
        <v>0.45994692054936498</v>
      </c>
      <c r="AJ10" s="17">
        <v>0.44439412885950502</v>
      </c>
      <c r="AK10" s="17">
        <v>0.30388289502032301</v>
      </c>
      <c r="AL10" s="17"/>
      <c r="AM10" s="17">
        <v>0.44573852951555099</v>
      </c>
      <c r="AN10" s="17">
        <v>0.46232516711020999</v>
      </c>
      <c r="AO10" s="17">
        <v>0.43923863851415901</v>
      </c>
      <c r="AP10" s="17">
        <v>0.42329085922194698</v>
      </c>
      <c r="AQ10" s="17">
        <v>0.40662448378468402</v>
      </c>
      <c r="AR10" s="17"/>
      <c r="AS10" s="17">
        <v>0.45216534141843601</v>
      </c>
      <c r="AT10" s="17">
        <v>0.46790300457818801</v>
      </c>
      <c r="AU10" s="17">
        <v>0.46086281535270301</v>
      </c>
      <c r="AV10" s="17"/>
      <c r="AW10" s="17">
        <v>0.44246041632828098</v>
      </c>
      <c r="AX10" s="17">
        <v>0.44498865137063098</v>
      </c>
      <c r="AY10" s="17">
        <v>0.437530804363012</v>
      </c>
      <c r="AZ10" s="17">
        <v>0.44438590927999699</v>
      </c>
      <c r="BA10" s="17">
        <v>0.34123279184799798</v>
      </c>
      <c r="BB10" s="17"/>
      <c r="BC10" s="17">
        <v>0.44390204389119697</v>
      </c>
      <c r="BD10" s="17">
        <v>0.44580141477444701</v>
      </c>
      <c r="BE10" s="17" t="s">
        <v>101</v>
      </c>
      <c r="BF10" s="17">
        <v>0.43425458923743399</v>
      </c>
      <c r="BG10" s="17">
        <v>0.43572287662310999</v>
      </c>
      <c r="BH10" s="17">
        <v>0.42462118189005998</v>
      </c>
      <c r="BI10" s="17">
        <v>0.42585915072191699</v>
      </c>
      <c r="BJ10" s="17"/>
      <c r="BK10" s="17">
        <v>0.39551762081652198</v>
      </c>
      <c r="BL10" s="17">
        <v>0.45180721921500999</v>
      </c>
      <c r="BM10" s="17">
        <v>0.465752191968407</v>
      </c>
      <c r="BN10" s="17">
        <v>0.441230670324325</v>
      </c>
      <c r="BO10" s="17">
        <v>0.458664952662585</v>
      </c>
      <c r="BP10" s="17">
        <v>0.39613644625650901</v>
      </c>
      <c r="BQ10" s="17">
        <v>0.43336381204562402</v>
      </c>
      <c r="BR10" s="17">
        <v>0.40335479568017901</v>
      </c>
      <c r="BS10" s="17"/>
      <c r="BT10" s="17">
        <v>0.44822865811298401</v>
      </c>
      <c r="BU10" s="17">
        <v>0.448842983017188</v>
      </c>
      <c r="BV10" s="17">
        <v>0.42888140679738102</v>
      </c>
      <c r="BW10" s="17"/>
      <c r="BX10" s="17">
        <v>0.43385368049150203</v>
      </c>
      <c r="BY10" s="17">
        <v>0.42755211127364401</v>
      </c>
      <c r="BZ10" s="17"/>
      <c r="CA10" s="17">
        <v>0.35104861244310998</v>
      </c>
      <c r="CB10" s="17">
        <v>0.47344353248150101</v>
      </c>
      <c r="CC10" s="17">
        <v>0.41973785837086303</v>
      </c>
      <c r="CD10" s="17">
        <v>0.411473439202374</v>
      </c>
      <c r="CE10" s="17">
        <v>0.40978265820707899</v>
      </c>
    </row>
    <row r="11" spans="2:83" x14ac:dyDescent="0.35">
      <c r="B11" s="18" t="s">
        <v>175</v>
      </c>
      <c r="C11" s="17">
        <v>0.22738485501244399</v>
      </c>
      <c r="D11" s="17">
        <v>0.23678620727993799</v>
      </c>
      <c r="E11" s="17">
        <v>0.21835393274977399</v>
      </c>
      <c r="F11" s="17"/>
      <c r="G11" s="17">
        <v>0.19076589529049101</v>
      </c>
      <c r="H11" s="17">
        <v>0.14573811302030401</v>
      </c>
      <c r="I11" s="17">
        <v>0.21661478359299699</v>
      </c>
      <c r="J11" s="17">
        <v>0.24468570635741599</v>
      </c>
      <c r="K11" s="17">
        <v>0.30332503678948503</v>
      </c>
      <c r="L11" s="17">
        <v>0.26246960202596298</v>
      </c>
      <c r="M11" s="17"/>
      <c r="N11" s="17">
        <v>0.13130846134556401</v>
      </c>
      <c r="O11" s="17">
        <v>0.28273313577527598</v>
      </c>
      <c r="P11" s="17">
        <v>0.203575720697137</v>
      </c>
      <c r="Q11" s="17">
        <v>0.27090513946190597</v>
      </c>
      <c r="R11" s="17">
        <v>0.23049251241462701</v>
      </c>
      <c r="S11" s="17">
        <v>0.24723290063350101</v>
      </c>
      <c r="T11" s="17">
        <v>0.227355903674479</v>
      </c>
      <c r="U11" s="17">
        <v>0.20168069155584301</v>
      </c>
      <c r="V11" s="17">
        <v>0.22374091584122399</v>
      </c>
      <c r="W11" s="17">
        <v>0.25225189376713097</v>
      </c>
      <c r="X11" s="17">
        <v>0.23213175224021801</v>
      </c>
      <c r="Y11" s="17">
        <v>0.26741389912837299</v>
      </c>
      <c r="Z11" s="17"/>
      <c r="AA11" s="17">
        <v>0.22051373155828</v>
      </c>
      <c r="AB11" s="17">
        <v>0.24919062139987899</v>
      </c>
      <c r="AC11" s="17">
        <v>0.213626355521291</v>
      </c>
      <c r="AD11" s="17">
        <v>0.226054845157972</v>
      </c>
      <c r="AE11" s="17"/>
      <c r="AF11" s="17">
        <v>0.17468847016214301</v>
      </c>
      <c r="AG11" s="17">
        <v>0.213772935424489</v>
      </c>
      <c r="AH11" s="17">
        <v>0.22670304695776</v>
      </c>
      <c r="AI11" s="17">
        <v>0.27098933600677799</v>
      </c>
      <c r="AJ11" s="17">
        <v>0.26604060354129899</v>
      </c>
      <c r="AK11" s="17">
        <v>0.29501567078681001</v>
      </c>
      <c r="AL11" s="17"/>
      <c r="AM11" s="17">
        <v>0.26663675787324997</v>
      </c>
      <c r="AN11" s="17">
        <v>0.16410510428789801</v>
      </c>
      <c r="AO11" s="17">
        <v>0.18669260763744899</v>
      </c>
      <c r="AP11" s="17">
        <v>6.9642679307823099E-2</v>
      </c>
      <c r="AQ11" s="17">
        <v>0.29084448500676102</v>
      </c>
      <c r="AR11" s="17"/>
      <c r="AS11" s="17">
        <v>0.26148893159578301</v>
      </c>
      <c r="AT11" s="17">
        <v>0.160962457271662</v>
      </c>
      <c r="AU11" s="17">
        <v>0.199474199833788</v>
      </c>
      <c r="AV11" s="17"/>
      <c r="AW11" s="17">
        <v>0.24110114585060999</v>
      </c>
      <c r="AX11" s="17">
        <v>0.242554674255302</v>
      </c>
      <c r="AY11" s="17">
        <v>0.225050317832175</v>
      </c>
      <c r="AZ11" s="17">
        <v>0.16987498604826601</v>
      </c>
      <c r="BA11" s="17">
        <v>0.115331565743992</v>
      </c>
      <c r="BB11" s="17"/>
      <c r="BC11" s="17">
        <v>0.25192740195616298</v>
      </c>
      <c r="BD11" s="17">
        <v>0.21757852540445899</v>
      </c>
      <c r="BE11" s="17" t="s">
        <v>101</v>
      </c>
      <c r="BF11" s="17">
        <v>0.13788436396494</v>
      </c>
      <c r="BG11" s="17">
        <v>0.266249958700362</v>
      </c>
      <c r="BH11" s="17">
        <v>0.20731497337445301</v>
      </c>
      <c r="BI11" s="17">
        <v>0.230589363991382</v>
      </c>
      <c r="BJ11" s="17"/>
      <c r="BK11" s="17">
        <v>0.15762374510754401</v>
      </c>
      <c r="BL11" s="17">
        <v>0.217303966557265</v>
      </c>
      <c r="BM11" s="17">
        <v>0.22029115569711799</v>
      </c>
      <c r="BN11" s="17">
        <v>0.256411635446746</v>
      </c>
      <c r="BO11" s="17">
        <v>0.21972660169031499</v>
      </c>
      <c r="BP11" s="17">
        <v>0.23520732836682201</v>
      </c>
      <c r="BQ11" s="17">
        <v>0.247373585160788</v>
      </c>
      <c r="BR11" s="17">
        <v>0.187576909986026</v>
      </c>
      <c r="BS11" s="17"/>
      <c r="BT11" s="17">
        <v>0.19866479770036999</v>
      </c>
      <c r="BU11" s="17">
        <v>0.26466777529041702</v>
      </c>
      <c r="BV11" s="17">
        <v>0.22442606750358601</v>
      </c>
      <c r="BW11" s="17"/>
      <c r="BX11" s="17">
        <v>0.17630959772013499</v>
      </c>
      <c r="BY11" s="17">
        <v>0.24868947769424499</v>
      </c>
      <c r="BZ11" s="17"/>
      <c r="CA11" s="17">
        <v>0.13483766431309399</v>
      </c>
      <c r="CB11" s="17">
        <v>0.22930362194767001</v>
      </c>
      <c r="CC11" s="17">
        <v>0.22590384872135</v>
      </c>
      <c r="CD11" s="17">
        <v>0.232848136090509</v>
      </c>
      <c r="CE11" s="17">
        <v>0.25180665538167202</v>
      </c>
    </row>
    <row r="12" spans="2:83" x14ac:dyDescent="0.35">
      <c r="B12" s="18" t="s">
        <v>176</v>
      </c>
      <c r="C12" s="17">
        <v>4.6576367411088601E-2</v>
      </c>
      <c r="D12" s="17">
        <v>4.4249217036776298E-2</v>
      </c>
      <c r="E12" s="17">
        <v>4.79353298085229E-2</v>
      </c>
      <c r="F12" s="17"/>
      <c r="G12" s="17">
        <v>4.3128259347374499E-2</v>
      </c>
      <c r="H12" s="17">
        <v>3.3952159565505097E-2</v>
      </c>
      <c r="I12" s="17">
        <v>1.9516078522826101E-2</v>
      </c>
      <c r="J12" s="17">
        <v>5.80517440641342E-2</v>
      </c>
      <c r="K12" s="17">
        <v>6.4416590345301505E-2</v>
      </c>
      <c r="L12" s="17">
        <v>5.99334869813552E-2</v>
      </c>
      <c r="M12" s="17"/>
      <c r="N12" s="17">
        <v>4.7552159125944703E-2</v>
      </c>
      <c r="O12" s="17">
        <v>5.7442876831596303E-2</v>
      </c>
      <c r="P12" s="17">
        <v>5.32101752763895E-2</v>
      </c>
      <c r="Q12" s="17">
        <v>4.4157275593634401E-2</v>
      </c>
      <c r="R12" s="17">
        <v>7.33355920021036E-2</v>
      </c>
      <c r="S12" s="17">
        <v>3.7758427279927703E-2</v>
      </c>
      <c r="T12" s="17">
        <v>4.4774024462431797E-2</v>
      </c>
      <c r="U12" s="17">
        <v>3.5514329150094198E-2</v>
      </c>
      <c r="V12" s="17">
        <v>3.4160727446851599E-2</v>
      </c>
      <c r="W12" s="17">
        <v>4.9565274036808903E-2</v>
      </c>
      <c r="X12" s="17">
        <v>3.43393979683159E-2</v>
      </c>
      <c r="Y12" s="17">
        <v>2.4659417408702099E-2</v>
      </c>
      <c r="Z12" s="17"/>
      <c r="AA12" s="17">
        <v>6.4235647290079301E-2</v>
      </c>
      <c r="AB12" s="17">
        <v>5.11953588108848E-2</v>
      </c>
      <c r="AC12" s="17">
        <v>2.5222328468719399E-2</v>
      </c>
      <c r="AD12" s="17">
        <v>4.1879848441098398E-2</v>
      </c>
      <c r="AE12" s="17"/>
      <c r="AF12" s="17">
        <v>2.71823327951605E-2</v>
      </c>
      <c r="AG12" s="17">
        <v>5.4225667302468E-2</v>
      </c>
      <c r="AH12" s="17">
        <v>3.63751931844538E-2</v>
      </c>
      <c r="AI12" s="17">
        <v>4.5587303633939799E-2</v>
      </c>
      <c r="AJ12" s="17">
        <v>6.0126624091909497E-2</v>
      </c>
      <c r="AK12" s="17">
        <v>9.4927076099470306E-2</v>
      </c>
      <c r="AL12" s="17"/>
      <c r="AM12" s="17">
        <v>6.7631413480208596E-2</v>
      </c>
      <c r="AN12" s="17">
        <v>1.68025177821725E-2</v>
      </c>
      <c r="AO12" s="17">
        <v>5.9340152722786102E-2</v>
      </c>
      <c r="AP12" s="17">
        <v>8.5741319831454194E-2</v>
      </c>
      <c r="AQ12" s="17">
        <v>4.2367164426657299E-2</v>
      </c>
      <c r="AR12" s="17"/>
      <c r="AS12" s="17">
        <v>7.2150842503909199E-2</v>
      </c>
      <c r="AT12" s="17">
        <v>1.9630943883381199E-2</v>
      </c>
      <c r="AU12" s="17">
        <v>5.7008167354697097E-2</v>
      </c>
      <c r="AV12" s="17"/>
      <c r="AW12" s="17">
        <v>4.9670110278931499E-2</v>
      </c>
      <c r="AX12" s="17">
        <v>4.0839600079101902E-2</v>
      </c>
      <c r="AY12" s="17">
        <v>5.92405246838138E-2</v>
      </c>
      <c r="AZ12" s="17">
        <v>3.6980261510153503E-2</v>
      </c>
      <c r="BA12" s="17">
        <v>3.1130077051150101E-2</v>
      </c>
      <c r="BB12" s="17"/>
      <c r="BC12" s="17">
        <v>5.1469342376355899E-2</v>
      </c>
      <c r="BD12" s="17">
        <v>5.43318774418153E-2</v>
      </c>
      <c r="BE12" s="17" t="s">
        <v>101</v>
      </c>
      <c r="BF12" s="17">
        <v>4.2917764172218903E-2</v>
      </c>
      <c r="BG12" s="17">
        <v>1.78832972096497E-2</v>
      </c>
      <c r="BH12" s="17">
        <v>3.3477637406848497E-2</v>
      </c>
      <c r="BI12" s="17">
        <v>5.7210271089303599E-2</v>
      </c>
      <c r="BJ12" s="17"/>
      <c r="BK12" s="17">
        <v>2.9059715220165701E-2</v>
      </c>
      <c r="BL12" s="17">
        <v>4.8981896945831098E-2</v>
      </c>
      <c r="BM12" s="17">
        <v>2.7559298591088601E-2</v>
      </c>
      <c r="BN12" s="17">
        <v>5.1147864788962098E-2</v>
      </c>
      <c r="BO12" s="17">
        <v>5.8264131861435399E-2</v>
      </c>
      <c r="BP12" s="17">
        <v>7.7336735020865605E-2</v>
      </c>
      <c r="BQ12" s="17">
        <v>3.2580630850480199E-2</v>
      </c>
      <c r="BR12" s="17">
        <v>4.5287833185402401E-2</v>
      </c>
      <c r="BS12" s="17"/>
      <c r="BT12" s="17">
        <v>2.9633303078093299E-2</v>
      </c>
      <c r="BU12" s="17">
        <v>6.4644902497857495E-2</v>
      </c>
      <c r="BV12" s="17">
        <v>4.7959618573239E-2</v>
      </c>
      <c r="BW12" s="17"/>
      <c r="BX12" s="17">
        <v>3.6900821100900698E-2</v>
      </c>
      <c r="BY12" s="17">
        <v>4.7780628281762397E-2</v>
      </c>
      <c r="BZ12" s="17"/>
      <c r="CA12" s="17">
        <v>1.90607724561032E-2</v>
      </c>
      <c r="CB12" s="17">
        <v>5.1030141942147202E-2</v>
      </c>
      <c r="CC12" s="17">
        <v>4.9812699536410501E-2</v>
      </c>
      <c r="CD12" s="17">
        <v>3.4165297992052999E-2</v>
      </c>
      <c r="CE12" s="17">
        <v>4.9804542843399503E-2</v>
      </c>
    </row>
    <row r="13" spans="2:83" x14ac:dyDescent="0.35">
      <c r="B13" s="18" t="s">
        <v>177</v>
      </c>
      <c r="C13" s="17">
        <v>1.9386752336654101E-2</v>
      </c>
      <c r="D13" s="17">
        <v>2.6968725938953001E-2</v>
      </c>
      <c r="E13" s="17">
        <v>1.2161589418018299E-2</v>
      </c>
      <c r="F13" s="17"/>
      <c r="G13" s="17">
        <v>3.1844379282749101E-2</v>
      </c>
      <c r="H13" s="17">
        <v>2.5223693962372999E-2</v>
      </c>
      <c r="I13" s="17">
        <v>1.4989898500039799E-2</v>
      </c>
      <c r="J13" s="17">
        <v>2.37325475453906E-2</v>
      </c>
      <c r="K13" s="17">
        <v>1.03564401619472E-2</v>
      </c>
      <c r="L13" s="17">
        <v>1.24025068338884E-2</v>
      </c>
      <c r="M13" s="17"/>
      <c r="N13" s="17">
        <v>3.4448678120106803E-2</v>
      </c>
      <c r="O13" s="17">
        <v>2.1351971033593001E-2</v>
      </c>
      <c r="P13" s="17">
        <v>2.84470784848012E-2</v>
      </c>
      <c r="Q13" s="17">
        <v>5.2951877899571004E-3</v>
      </c>
      <c r="R13" s="17">
        <v>3.8863126023017301E-2</v>
      </c>
      <c r="S13" s="17">
        <v>2.71102866855472E-2</v>
      </c>
      <c r="T13" s="17">
        <v>1.1542027135343901E-2</v>
      </c>
      <c r="U13" s="17">
        <v>1.30830699212815E-2</v>
      </c>
      <c r="V13" s="17">
        <v>0</v>
      </c>
      <c r="W13" s="17">
        <v>1.65443619528227E-2</v>
      </c>
      <c r="X13" s="17">
        <v>9.7089515947686895E-3</v>
      </c>
      <c r="Y13" s="17">
        <v>1.48864965033622E-2</v>
      </c>
      <c r="Z13" s="17"/>
      <c r="AA13" s="17">
        <v>1.53952559150233E-2</v>
      </c>
      <c r="AB13" s="17">
        <v>1.6717972560427601E-2</v>
      </c>
      <c r="AC13" s="17">
        <v>2.1934211145804301E-2</v>
      </c>
      <c r="AD13" s="17">
        <v>2.2473575242762299E-2</v>
      </c>
      <c r="AE13" s="17"/>
      <c r="AF13" s="17">
        <v>2.6328453212976902E-2</v>
      </c>
      <c r="AG13" s="17">
        <v>1.6474935740831999E-2</v>
      </c>
      <c r="AH13" s="17">
        <v>1.68712552769552E-2</v>
      </c>
      <c r="AI13" s="17">
        <v>1.8965983858421302E-2</v>
      </c>
      <c r="AJ13" s="17">
        <v>1.5446297717839799E-2</v>
      </c>
      <c r="AK13" s="17">
        <v>2.4122547781943501E-2</v>
      </c>
      <c r="AL13" s="17"/>
      <c r="AM13" s="17">
        <v>2.00034778157871E-2</v>
      </c>
      <c r="AN13" s="17">
        <v>1.8460837037714201E-2</v>
      </c>
      <c r="AO13" s="17">
        <v>6.7870802655169201E-3</v>
      </c>
      <c r="AP13" s="17">
        <v>0</v>
      </c>
      <c r="AQ13" s="17">
        <v>4.1941430081022801E-2</v>
      </c>
      <c r="AR13" s="17"/>
      <c r="AS13" s="17">
        <v>2.19949299097329E-2</v>
      </c>
      <c r="AT13" s="17">
        <v>1.24706726811512E-2</v>
      </c>
      <c r="AU13" s="17">
        <v>0</v>
      </c>
      <c r="AV13" s="17"/>
      <c r="AW13" s="17">
        <v>1.0761088199936601E-2</v>
      </c>
      <c r="AX13" s="17">
        <v>2.8059210655898101E-2</v>
      </c>
      <c r="AY13" s="17">
        <v>8.10636807781011E-3</v>
      </c>
      <c r="AZ13" s="17">
        <v>3.2353668443365298E-2</v>
      </c>
      <c r="BA13" s="17">
        <v>0</v>
      </c>
      <c r="BB13" s="17"/>
      <c r="BC13" s="17">
        <v>1.9870294332982999E-2</v>
      </c>
      <c r="BD13" s="17">
        <v>9.8938264416070492E-3</v>
      </c>
      <c r="BE13" s="17" t="s">
        <v>101</v>
      </c>
      <c r="BF13" s="17">
        <v>2.8451727583221301E-2</v>
      </c>
      <c r="BG13" s="17">
        <v>1.74216189413255E-2</v>
      </c>
      <c r="BH13" s="17">
        <v>2.66827512920913E-2</v>
      </c>
      <c r="BI13" s="17">
        <v>1.47726842856907E-2</v>
      </c>
      <c r="BJ13" s="17"/>
      <c r="BK13" s="17">
        <v>7.30573153807129E-3</v>
      </c>
      <c r="BL13" s="17">
        <v>1.8146201123766099E-2</v>
      </c>
      <c r="BM13" s="17">
        <v>1.92043008964729E-2</v>
      </c>
      <c r="BN13" s="17">
        <v>1.9532731703143302E-2</v>
      </c>
      <c r="BO13" s="17">
        <v>7.3449952024250897E-3</v>
      </c>
      <c r="BP13" s="17">
        <v>1.02474234774683E-2</v>
      </c>
      <c r="BQ13" s="17">
        <v>8.0775594234847897E-2</v>
      </c>
      <c r="BR13" s="17">
        <v>1.67884675695175E-2</v>
      </c>
      <c r="BS13" s="17"/>
      <c r="BT13" s="17">
        <v>1.4793655048685E-2</v>
      </c>
      <c r="BU13" s="17">
        <v>5.1661983190685896E-3</v>
      </c>
      <c r="BV13" s="17">
        <v>2.9270991028335101E-2</v>
      </c>
      <c r="BW13" s="17"/>
      <c r="BX13" s="17">
        <v>3.4226566410252797E-2</v>
      </c>
      <c r="BY13" s="17">
        <v>1.58506842755885E-2</v>
      </c>
      <c r="BZ13" s="17"/>
      <c r="CA13" s="17">
        <v>1.1100407677406001E-2</v>
      </c>
      <c r="CB13" s="17">
        <v>1.6413534923613499E-2</v>
      </c>
      <c r="CC13" s="17">
        <v>2.06470380811219E-2</v>
      </c>
      <c r="CD13" s="17">
        <v>2.9833936874261498E-2</v>
      </c>
      <c r="CE13" s="17">
        <v>3.1466817304502397E-2</v>
      </c>
    </row>
    <row r="14" spans="2:83" x14ac:dyDescent="0.35">
      <c r="B14" s="18" t="s">
        <v>113</v>
      </c>
      <c r="C14" s="17">
        <v>3.2509117026766302E-2</v>
      </c>
      <c r="D14" s="17">
        <v>3.1340874878274E-2</v>
      </c>
      <c r="E14" s="17">
        <v>3.2069289309280602E-2</v>
      </c>
      <c r="F14" s="17"/>
      <c r="G14" s="17">
        <v>2.8396203902949599E-2</v>
      </c>
      <c r="H14" s="17">
        <v>3.33812230298626E-2</v>
      </c>
      <c r="I14" s="17">
        <v>3.6103125749155897E-2</v>
      </c>
      <c r="J14" s="17">
        <v>4.2031146113499097E-2</v>
      </c>
      <c r="K14" s="17">
        <v>3.2800033774570102E-2</v>
      </c>
      <c r="L14" s="17">
        <v>2.3730072509229101E-2</v>
      </c>
      <c r="M14" s="17"/>
      <c r="N14" s="17">
        <v>2.36559666112926E-2</v>
      </c>
      <c r="O14" s="17">
        <v>3.2938669139987602E-2</v>
      </c>
      <c r="P14" s="17">
        <v>1.78304914534042E-2</v>
      </c>
      <c r="Q14" s="17">
        <v>3.4036101594308601E-2</v>
      </c>
      <c r="R14" s="17">
        <v>5.2265121525825901E-2</v>
      </c>
      <c r="S14" s="17">
        <v>3.7170358968121701E-2</v>
      </c>
      <c r="T14" s="17">
        <v>4.99534281319945E-2</v>
      </c>
      <c r="U14" s="17">
        <v>0</v>
      </c>
      <c r="V14" s="17">
        <v>2.39494263498507E-2</v>
      </c>
      <c r="W14" s="17">
        <v>2.8753273280448299E-2</v>
      </c>
      <c r="X14" s="17">
        <v>5.9033552971705601E-2</v>
      </c>
      <c r="Y14" s="17">
        <v>4.1279255440248797E-2</v>
      </c>
      <c r="Z14" s="17"/>
      <c r="AA14" s="17">
        <v>1.5273077520244401E-2</v>
      </c>
      <c r="AB14" s="17">
        <v>2.7427935286782099E-2</v>
      </c>
      <c r="AC14" s="17">
        <v>3.2362636440830699E-2</v>
      </c>
      <c r="AD14" s="17">
        <v>5.67901751301471E-2</v>
      </c>
      <c r="AE14" s="17"/>
      <c r="AF14" s="17">
        <v>3.0801488559624401E-2</v>
      </c>
      <c r="AG14" s="17">
        <v>2.6880366207903801E-2</v>
      </c>
      <c r="AH14" s="17">
        <v>5.49463514222856E-2</v>
      </c>
      <c r="AI14" s="17">
        <v>2.6440354800220899E-2</v>
      </c>
      <c r="AJ14" s="17">
        <v>4.0750624430123401E-2</v>
      </c>
      <c r="AK14" s="17">
        <v>1.1542621144647099E-2</v>
      </c>
      <c r="AL14" s="17"/>
      <c r="AM14" s="17">
        <v>3.9552569174510201E-2</v>
      </c>
      <c r="AN14" s="17">
        <v>1.73564667260999E-2</v>
      </c>
      <c r="AO14" s="17">
        <v>3.42489467318031E-2</v>
      </c>
      <c r="AP14" s="17">
        <v>0</v>
      </c>
      <c r="AQ14" s="17">
        <v>4.2769903560729697E-2</v>
      </c>
      <c r="AR14" s="17"/>
      <c r="AS14" s="17">
        <v>2.9930301437437499E-2</v>
      </c>
      <c r="AT14" s="17">
        <v>2.16537223169012E-2</v>
      </c>
      <c r="AU14" s="17">
        <v>1.8299967885474801E-2</v>
      </c>
      <c r="AV14" s="17"/>
      <c r="AW14" s="17">
        <v>4.7029449595095502E-2</v>
      </c>
      <c r="AX14" s="17">
        <v>2.9460529284178201E-2</v>
      </c>
      <c r="AY14" s="17">
        <v>2.7397711344016001E-2</v>
      </c>
      <c r="AZ14" s="17">
        <v>2.07716959446951E-2</v>
      </c>
      <c r="BA14" s="17">
        <v>0</v>
      </c>
      <c r="BB14" s="17"/>
      <c r="BC14" s="17">
        <v>2.85777788856173E-2</v>
      </c>
      <c r="BD14" s="17">
        <v>3.0322128947976899E-2</v>
      </c>
      <c r="BE14" s="17" t="s">
        <v>101</v>
      </c>
      <c r="BF14" s="17">
        <v>3.2789890257591797E-2</v>
      </c>
      <c r="BG14" s="17">
        <v>4.3420517986164101E-2</v>
      </c>
      <c r="BH14" s="17">
        <v>4.10484336430159E-2</v>
      </c>
      <c r="BI14" s="17">
        <v>2.03051791045245E-2</v>
      </c>
      <c r="BJ14" s="17"/>
      <c r="BK14" s="17">
        <v>0.100484281875572</v>
      </c>
      <c r="BL14" s="17">
        <v>3.8577869553857197E-2</v>
      </c>
      <c r="BM14" s="17">
        <v>3.18584187494826E-2</v>
      </c>
      <c r="BN14" s="17">
        <v>2.4482377141526901E-2</v>
      </c>
      <c r="BO14" s="17">
        <v>2.0820988684974E-2</v>
      </c>
      <c r="BP14" s="17">
        <v>1.78380854751959E-2</v>
      </c>
      <c r="BQ14" s="17">
        <v>1.6376411949679801E-2</v>
      </c>
      <c r="BR14" s="17">
        <v>3.1313756543557801E-2</v>
      </c>
      <c r="BS14" s="17"/>
      <c r="BT14" s="17">
        <v>2.30262740699828E-2</v>
      </c>
      <c r="BU14" s="17">
        <v>3.5455365328872099E-2</v>
      </c>
      <c r="BV14" s="17">
        <v>3.7959125581837699E-2</v>
      </c>
      <c r="BW14" s="17"/>
      <c r="BX14" s="17">
        <v>1.1778537444599E-2</v>
      </c>
      <c r="BY14" s="17">
        <v>3.6755980782711403E-2</v>
      </c>
      <c r="BZ14" s="17"/>
      <c r="CA14" s="17">
        <v>0</v>
      </c>
      <c r="CB14" s="17">
        <v>1.8699673998019799E-2</v>
      </c>
      <c r="CC14" s="17">
        <v>2.57242545287302E-2</v>
      </c>
      <c r="CD14" s="17">
        <v>1.7430514634208701E-2</v>
      </c>
      <c r="CE14" s="17">
        <v>4.1999820216335297E-2</v>
      </c>
    </row>
    <row r="15" spans="2:83" x14ac:dyDescent="0.35">
      <c r="B15" s="18" t="s">
        <v>178</v>
      </c>
      <c r="C15" s="20">
        <v>0.67414290821304701</v>
      </c>
      <c r="D15" s="20">
        <v>0.66065497486605895</v>
      </c>
      <c r="E15" s="20">
        <v>0.68947985871440398</v>
      </c>
      <c r="F15" s="20"/>
      <c r="G15" s="20">
        <v>0.70586526217643597</v>
      </c>
      <c r="H15" s="20">
        <v>0.76170481042195604</v>
      </c>
      <c r="I15" s="20">
        <v>0.71277611363498095</v>
      </c>
      <c r="J15" s="20">
        <v>0.63149885591956001</v>
      </c>
      <c r="K15" s="20">
        <v>0.58910189892869602</v>
      </c>
      <c r="L15" s="20">
        <v>0.64146433164956396</v>
      </c>
      <c r="M15" s="20"/>
      <c r="N15" s="20">
        <v>0.76303473479709205</v>
      </c>
      <c r="O15" s="20">
        <v>0.60553334721954699</v>
      </c>
      <c r="P15" s="20">
        <v>0.69693653408826906</v>
      </c>
      <c r="Q15" s="20">
        <v>0.645606295560194</v>
      </c>
      <c r="R15" s="20">
        <v>0.60504364803442601</v>
      </c>
      <c r="S15" s="20">
        <v>0.65072802643290295</v>
      </c>
      <c r="T15" s="20">
        <v>0.66637461659575004</v>
      </c>
      <c r="U15" s="20">
        <v>0.74972190937278205</v>
      </c>
      <c r="V15" s="20">
        <v>0.71814893036207395</v>
      </c>
      <c r="W15" s="20">
        <v>0.65288519696279002</v>
      </c>
      <c r="X15" s="20">
        <v>0.66478634522499203</v>
      </c>
      <c r="Y15" s="20">
        <v>0.65176093151931402</v>
      </c>
      <c r="Z15" s="20"/>
      <c r="AA15" s="20">
        <v>0.68458228771637297</v>
      </c>
      <c r="AB15" s="20">
        <v>0.65546811194202603</v>
      </c>
      <c r="AC15" s="20">
        <v>0.70685446842335498</v>
      </c>
      <c r="AD15" s="20">
        <v>0.65280155602802004</v>
      </c>
      <c r="AE15" s="20"/>
      <c r="AF15" s="20">
        <v>0.74099925527009602</v>
      </c>
      <c r="AG15" s="20">
        <v>0.68864609532430698</v>
      </c>
      <c r="AH15" s="20">
        <v>0.66510415315854599</v>
      </c>
      <c r="AI15" s="20">
        <v>0.63801702170064001</v>
      </c>
      <c r="AJ15" s="20">
        <v>0.61763585021882805</v>
      </c>
      <c r="AK15" s="20">
        <v>0.57439208418712995</v>
      </c>
      <c r="AL15" s="20"/>
      <c r="AM15" s="20">
        <v>0.60617578165624397</v>
      </c>
      <c r="AN15" s="20">
        <v>0.78327507416611597</v>
      </c>
      <c r="AO15" s="20">
        <v>0.71293121264244497</v>
      </c>
      <c r="AP15" s="20">
        <v>0.84461600086072297</v>
      </c>
      <c r="AQ15" s="20">
        <v>0.58207701692482905</v>
      </c>
      <c r="AR15" s="20"/>
      <c r="AS15" s="20">
        <v>0.61443499455313699</v>
      </c>
      <c r="AT15" s="20">
        <v>0.78528220384690395</v>
      </c>
      <c r="AU15" s="20">
        <v>0.72521766492604001</v>
      </c>
      <c r="AV15" s="20"/>
      <c r="AW15" s="20">
        <v>0.65143820607542702</v>
      </c>
      <c r="AX15" s="20">
        <v>0.65908598572552002</v>
      </c>
      <c r="AY15" s="20">
        <v>0.680205078062185</v>
      </c>
      <c r="AZ15" s="20">
        <v>0.74001938805351997</v>
      </c>
      <c r="BA15" s="20">
        <v>0.85353835720485804</v>
      </c>
      <c r="BB15" s="20"/>
      <c r="BC15" s="20">
        <v>0.64815518244888104</v>
      </c>
      <c r="BD15" s="20">
        <v>0.68787364176414201</v>
      </c>
      <c r="BE15" s="20" t="s">
        <v>101</v>
      </c>
      <c r="BF15" s="20">
        <v>0.75795625402202804</v>
      </c>
      <c r="BG15" s="20">
        <v>0.655024607162498</v>
      </c>
      <c r="BH15" s="20">
        <v>0.69147620428359102</v>
      </c>
      <c r="BI15" s="20">
        <v>0.67712250152909903</v>
      </c>
      <c r="BJ15" s="20"/>
      <c r="BK15" s="20">
        <v>0.70552652625864698</v>
      </c>
      <c r="BL15" s="20">
        <v>0.67699006581928101</v>
      </c>
      <c r="BM15" s="20">
        <v>0.70108682606583805</v>
      </c>
      <c r="BN15" s="20">
        <v>0.64842539091962204</v>
      </c>
      <c r="BO15" s="20">
        <v>0.69384328256085004</v>
      </c>
      <c r="BP15" s="20">
        <v>0.65937042765964804</v>
      </c>
      <c r="BQ15" s="20">
        <v>0.62289377780420396</v>
      </c>
      <c r="BR15" s="20">
        <v>0.71903303271549601</v>
      </c>
      <c r="BS15" s="20"/>
      <c r="BT15" s="20">
        <v>0.73388197010286904</v>
      </c>
      <c r="BU15" s="20">
        <v>0.63006575856378499</v>
      </c>
      <c r="BV15" s="20">
        <v>0.66038419731300202</v>
      </c>
      <c r="BW15" s="20"/>
      <c r="BX15" s="20">
        <v>0.74078447732411301</v>
      </c>
      <c r="BY15" s="20">
        <v>0.65092322896569199</v>
      </c>
      <c r="BZ15" s="20"/>
      <c r="CA15" s="20">
        <v>0.83500115555339705</v>
      </c>
      <c r="CB15" s="20">
        <v>0.68455302718854905</v>
      </c>
      <c r="CC15" s="20">
        <v>0.677912159132388</v>
      </c>
      <c r="CD15" s="20">
        <v>0.68572211440896802</v>
      </c>
      <c r="CE15" s="20">
        <v>0.62492216425409097</v>
      </c>
    </row>
    <row r="16" spans="2:83" x14ac:dyDescent="0.35">
      <c r="B16" s="18" t="s">
        <v>179</v>
      </c>
      <c r="C16" s="20">
        <v>6.5963119747742702E-2</v>
      </c>
      <c r="D16" s="20">
        <v>7.1217942975729295E-2</v>
      </c>
      <c r="E16" s="20">
        <v>6.0096919226541201E-2</v>
      </c>
      <c r="F16" s="20"/>
      <c r="G16" s="20">
        <v>7.4972638630123697E-2</v>
      </c>
      <c r="H16" s="20">
        <v>5.9175853527878103E-2</v>
      </c>
      <c r="I16" s="20">
        <v>3.4505977022865897E-2</v>
      </c>
      <c r="J16" s="20">
        <v>8.1784291609524704E-2</v>
      </c>
      <c r="K16" s="20">
        <v>7.4773030507248706E-2</v>
      </c>
      <c r="L16" s="20">
        <v>7.2335993815243596E-2</v>
      </c>
      <c r="M16" s="20"/>
      <c r="N16" s="20">
        <v>8.2000837246051506E-2</v>
      </c>
      <c r="O16" s="20">
        <v>7.8794847865189296E-2</v>
      </c>
      <c r="P16" s="20">
        <v>8.1657253761190707E-2</v>
      </c>
      <c r="Q16" s="20">
        <v>4.9452463383591598E-2</v>
      </c>
      <c r="R16" s="20">
        <v>0.11219871802512101</v>
      </c>
      <c r="S16" s="20">
        <v>6.4868713965474806E-2</v>
      </c>
      <c r="T16" s="20">
        <v>5.6316051597775703E-2</v>
      </c>
      <c r="U16" s="20">
        <v>4.8597399071375703E-2</v>
      </c>
      <c r="V16" s="20">
        <v>3.4160727446851599E-2</v>
      </c>
      <c r="W16" s="20">
        <v>6.6109635989631502E-2</v>
      </c>
      <c r="X16" s="20">
        <v>4.40483495630846E-2</v>
      </c>
      <c r="Y16" s="20">
        <v>3.9545913912064301E-2</v>
      </c>
      <c r="Z16" s="20"/>
      <c r="AA16" s="20">
        <v>7.9630903205102604E-2</v>
      </c>
      <c r="AB16" s="20">
        <v>6.7913331371312502E-2</v>
      </c>
      <c r="AC16" s="20">
        <v>4.7156539614523797E-2</v>
      </c>
      <c r="AD16" s="20">
        <v>6.4353423683860697E-2</v>
      </c>
      <c r="AE16" s="20"/>
      <c r="AF16" s="20">
        <v>5.3510786008137398E-2</v>
      </c>
      <c r="AG16" s="20">
        <v>7.0700603043300003E-2</v>
      </c>
      <c r="AH16" s="20">
        <v>5.3246448461409003E-2</v>
      </c>
      <c r="AI16" s="20">
        <v>6.4553287492361194E-2</v>
      </c>
      <c r="AJ16" s="20">
        <v>7.5572921809749297E-2</v>
      </c>
      <c r="AK16" s="20">
        <v>0.119049623881414</v>
      </c>
      <c r="AL16" s="20"/>
      <c r="AM16" s="20">
        <v>8.7634891295995596E-2</v>
      </c>
      <c r="AN16" s="20">
        <v>3.5263354819886697E-2</v>
      </c>
      <c r="AO16" s="20">
        <v>6.6127232988303003E-2</v>
      </c>
      <c r="AP16" s="20">
        <v>8.5741319831454194E-2</v>
      </c>
      <c r="AQ16" s="20">
        <v>8.4308594507680107E-2</v>
      </c>
      <c r="AR16" s="20"/>
      <c r="AS16" s="20">
        <v>9.4145772413642095E-2</v>
      </c>
      <c r="AT16" s="20">
        <v>3.2101616564532399E-2</v>
      </c>
      <c r="AU16" s="20">
        <v>5.7008167354697097E-2</v>
      </c>
      <c r="AV16" s="20"/>
      <c r="AW16" s="20">
        <v>6.0431198478868103E-2</v>
      </c>
      <c r="AX16" s="20">
        <v>6.8898810734999996E-2</v>
      </c>
      <c r="AY16" s="20">
        <v>6.7346892761623894E-2</v>
      </c>
      <c r="AZ16" s="20">
        <v>6.9333929953518794E-2</v>
      </c>
      <c r="BA16" s="20">
        <v>3.1130077051150101E-2</v>
      </c>
      <c r="BB16" s="20"/>
      <c r="BC16" s="20">
        <v>7.1339636709338905E-2</v>
      </c>
      <c r="BD16" s="20">
        <v>6.4225703883422303E-2</v>
      </c>
      <c r="BE16" s="20" t="s">
        <v>101</v>
      </c>
      <c r="BF16" s="20">
        <v>7.1369491755440204E-2</v>
      </c>
      <c r="BG16" s="20">
        <v>3.5304916150975203E-2</v>
      </c>
      <c r="BH16" s="20">
        <v>6.0160388698939797E-2</v>
      </c>
      <c r="BI16" s="20">
        <v>7.1982955374994204E-2</v>
      </c>
      <c r="BJ16" s="20"/>
      <c r="BK16" s="20">
        <v>3.6365446758236997E-2</v>
      </c>
      <c r="BL16" s="20">
        <v>6.7128098069597103E-2</v>
      </c>
      <c r="BM16" s="20">
        <v>4.6763599487561598E-2</v>
      </c>
      <c r="BN16" s="20">
        <v>7.0680596492105299E-2</v>
      </c>
      <c r="BO16" s="20">
        <v>6.5609127063860503E-2</v>
      </c>
      <c r="BP16" s="20">
        <v>8.7584158498333897E-2</v>
      </c>
      <c r="BQ16" s="20">
        <v>0.113356225085328</v>
      </c>
      <c r="BR16" s="20">
        <v>6.2076300754919898E-2</v>
      </c>
      <c r="BS16" s="20"/>
      <c r="BT16" s="20">
        <v>4.4426958126778299E-2</v>
      </c>
      <c r="BU16" s="20">
        <v>6.9811100816926097E-2</v>
      </c>
      <c r="BV16" s="20">
        <v>7.7230609601574199E-2</v>
      </c>
      <c r="BW16" s="20"/>
      <c r="BX16" s="20">
        <v>7.1127387511153495E-2</v>
      </c>
      <c r="BY16" s="20">
        <v>6.36313125573508E-2</v>
      </c>
      <c r="BZ16" s="20"/>
      <c r="CA16" s="20">
        <v>3.0161180133509199E-2</v>
      </c>
      <c r="CB16" s="20">
        <v>6.7443676865760596E-2</v>
      </c>
      <c r="CC16" s="20">
        <v>7.0459737617532395E-2</v>
      </c>
      <c r="CD16" s="20">
        <v>6.3999234866314494E-2</v>
      </c>
      <c r="CE16" s="20">
        <v>8.12713601479019E-2</v>
      </c>
    </row>
    <row r="17" spans="2:83" x14ac:dyDescent="0.35">
      <c r="B17" s="18" t="s">
        <v>140</v>
      </c>
      <c r="C17" s="21">
        <v>0.60817978846530396</v>
      </c>
      <c r="D17" s="21">
        <v>0.58943703189032903</v>
      </c>
      <c r="E17" s="21">
        <v>0.62938293948786295</v>
      </c>
      <c r="F17" s="21"/>
      <c r="G17" s="21">
        <v>0.63089262354631204</v>
      </c>
      <c r="H17" s="21">
        <v>0.70252895689407702</v>
      </c>
      <c r="I17" s="21">
        <v>0.67827013661211499</v>
      </c>
      <c r="J17" s="21">
        <v>0.54971456431003496</v>
      </c>
      <c r="K17" s="21">
        <v>0.51432886842144698</v>
      </c>
      <c r="L17" s="21">
        <v>0.56912833783432104</v>
      </c>
      <c r="M17" s="21"/>
      <c r="N17" s="21">
        <v>0.68103389755104005</v>
      </c>
      <c r="O17" s="21">
        <v>0.52673849935435701</v>
      </c>
      <c r="P17" s="21">
        <v>0.61527928032707802</v>
      </c>
      <c r="Q17" s="21">
        <v>0.59615383217660201</v>
      </c>
      <c r="R17" s="21">
        <v>0.49284493000930502</v>
      </c>
      <c r="S17" s="21">
        <v>0.58585931246742795</v>
      </c>
      <c r="T17" s="21">
        <v>0.61005856499797495</v>
      </c>
      <c r="U17" s="21">
        <v>0.70112451030140599</v>
      </c>
      <c r="V17" s="21">
        <v>0.683988202915222</v>
      </c>
      <c r="W17" s="21">
        <v>0.58677556097315797</v>
      </c>
      <c r="X17" s="21">
        <v>0.62073799566190702</v>
      </c>
      <c r="Y17" s="21">
        <v>0.61221501760724995</v>
      </c>
      <c r="Z17" s="21"/>
      <c r="AA17" s="21">
        <v>0.60495138451127095</v>
      </c>
      <c r="AB17" s="21">
        <v>0.58755478057071298</v>
      </c>
      <c r="AC17" s="21">
        <v>0.65969792880883105</v>
      </c>
      <c r="AD17" s="21">
        <v>0.58844813234416005</v>
      </c>
      <c r="AE17" s="21"/>
      <c r="AF17" s="21">
        <v>0.68748846926195795</v>
      </c>
      <c r="AG17" s="21">
        <v>0.61794549228100704</v>
      </c>
      <c r="AH17" s="21">
        <v>0.61185770469713696</v>
      </c>
      <c r="AI17" s="21">
        <v>0.57346373420827901</v>
      </c>
      <c r="AJ17" s="21">
        <v>0.54206292840907899</v>
      </c>
      <c r="AK17" s="21">
        <v>0.45534246030571601</v>
      </c>
      <c r="AL17" s="21"/>
      <c r="AM17" s="21">
        <v>0.51854089036024797</v>
      </c>
      <c r="AN17" s="21">
        <v>0.74801171934622901</v>
      </c>
      <c r="AO17" s="21">
        <v>0.64680397965414205</v>
      </c>
      <c r="AP17" s="21">
        <v>0.75887468102926803</v>
      </c>
      <c r="AQ17" s="21">
        <v>0.49776842241714903</v>
      </c>
      <c r="AR17" s="21"/>
      <c r="AS17" s="21">
        <v>0.52028922213949502</v>
      </c>
      <c r="AT17" s="21">
        <v>0.75318058728237203</v>
      </c>
      <c r="AU17" s="21">
        <v>0.66820949757134296</v>
      </c>
      <c r="AV17" s="21"/>
      <c r="AW17" s="21">
        <v>0.591007007596559</v>
      </c>
      <c r="AX17" s="21">
        <v>0.59018717499051998</v>
      </c>
      <c r="AY17" s="21">
        <v>0.61285818530056102</v>
      </c>
      <c r="AZ17" s="21">
        <v>0.67068545810000102</v>
      </c>
      <c r="BA17" s="21">
        <v>0.82240828015370804</v>
      </c>
      <c r="BB17" s="21"/>
      <c r="BC17" s="21">
        <v>0.57681554573954197</v>
      </c>
      <c r="BD17" s="21">
        <v>0.62364793788072004</v>
      </c>
      <c r="BE17" s="21" t="s">
        <v>101</v>
      </c>
      <c r="BF17" s="21">
        <v>0.68658676226658799</v>
      </c>
      <c r="BG17" s="21">
        <v>0.61971969101152302</v>
      </c>
      <c r="BH17" s="21">
        <v>0.631315815584651</v>
      </c>
      <c r="BI17" s="21">
        <v>0.60513954615410503</v>
      </c>
      <c r="BJ17" s="21"/>
      <c r="BK17" s="21">
        <v>0.66916107950040904</v>
      </c>
      <c r="BL17" s="21">
        <v>0.60986196774968304</v>
      </c>
      <c r="BM17" s="21">
        <v>0.65432322657827702</v>
      </c>
      <c r="BN17" s="21">
        <v>0.57774479442751703</v>
      </c>
      <c r="BO17" s="21">
        <v>0.62823415549699002</v>
      </c>
      <c r="BP17" s="21">
        <v>0.57178626916131403</v>
      </c>
      <c r="BQ17" s="21">
        <v>0.50953755271887602</v>
      </c>
      <c r="BR17" s="21">
        <v>0.65695673196057602</v>
      </c>
      <c r="BS17" s="21"/>
      <c r="BT17" s="21">
        <v>0.68945501197609105</v>
      </c>
      <c r="BU17" s="21">
        <v>0.56025465774685901</v>
      </c>
      <c r="BV17" s="21">
        <v>0.583153587711428</v>
      </c>
      <c r="BW17" s="21"/>
      <c r="BX17" s="21">
        <v>0.66965708981295902</v>
      </c>
      <c r="BY17" s="21">
        <v>0.587291916408342</v>
      </c>
      <c r="BZ17" s="21"/>
      <c r="CA17" s="21">
        <v>0.80483997541988705</v>
      </c>
      <c r="CB17" s="21">
        <v>0.61710935032278802</v>
      </c>
      <c r="CC17" s="21">
        <v>0.60745242151485501</v>
      </c>
      <c r="CD17" s="21">
        <v>0.62172287954265304</v>
      </c>
      <c r="CE17" s="21">
        <v>0.54365080410618905</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0.26043364108293099</v>
      </c>
      <c r="D9" s="17">
        <v>0.265169592330605</v>
      </c>
      <c r="E9" s="17">
        <v>0.25627119299412399</v>
      </c>
      <c r="F9" s="17"/>
      <c r="G9" s="17">
        <v>0.340126497034343</v>
      </c>
      <c r="H9" s="17">
        <v>0.37149788420065</v>
      </c>
      <c r="I9" s="17">
        <v>0.27470229413710501</v>
      </c>
      <c r="J9" s="17">
        <v>0.206135694476101</v>
      </c>
      <c r="K9" s="17">
        <v>0.18835127010875499</v>
      </c>
      <c r="L9" s="17">
        <v>0.19709863470993</v>
      </c>
      <c r="M9" s="17"/>
      <c r="N9" s="17">
        <v>0.330032024432376</v>
      </c>
      <c r="O9" s="17">
        <v>0.24644836025136099</v>
      </c>
      <c r="P9" s="17">
        <v>0.24356682805938901</v>
      </c>
      <c r="Q9" s="17">
        <v>0.23526644910203501</v>
      </c>
      <c r="R9" s="17">
        <v>0.25365375223964498</v>
      </c>
      <c r="S9" s="17">
        <v>0.210046408334496</v>
      </c>
      <c r="T9" s="17">
        <v>0.22178862985264</v>
      </c>
      <c r="U9" s="17">
        <v>0.26165623874379401</v>
      </c>
      <c r="V9" s="17">
        <v>0.28419160993419801</v>
      </c>
      <c r="W9" s="17">
        <v>0.25717123198351199</v>
      </c>
      <c r="X9" s="17">
        <v>0.30320282496859002</v>
      </c>
      <c r="Y9" s="17">
        <v>0.235934448890012</v>
      </c>
      <c r="Z9" s="17"/>
      <c r="AA9" s="17">
        <v>0.25827650166227001</v>
      </c>
      <c r="AB9" s="17">
        <v>0.23541715721742501</v>
      </c>
      <c r="AC9" s="17">
        <v>0.29011526518946401</v>
      </c>
      <c r="AD9" s="17">
        <v>0.26253461851480903</v>
      </c>
      <c r="AE9" s="17"/>
      <c r="AF9" s="17">
        <v>0.328120449870765</v>
      </c>
      <c r="AG9" s="17">
        <v>0.238167228626149</v>
      </c>
      <c r="AH9" s="17">
        <v>0.31007325406354003</v>
      </c>
      <c r="AI9" s="17">
        <v>0.195017349904819</v>
      </c>
      <c r="AJ9" s="17">
        <v>0.21091122772613499</v>
      </c>
      <c r="AK9" s="17">
        <v>0.33174841946394101</v>
      </c>
      <c r="AL9" s="17"/>
      <c r="AM9" s="17">
        <v>0.17286378547653999</v>
      </c>
      <c r="AN9" s="17">
        <v>0.36776310309175397</v>
      </c>
      <c r="AO9" s="17">
        <v>0.28720988845651702</v>
      </c>
      <c r="AP9" s="17">
        <v>0.28314854332836498</v>
      </c>
      <c r="AQ9" s="17">
        <v>0.188222896755326</v>
      </c>
      <c r="AR9" s="17"/>
      <c r="AS9" s="17">
        <v>0.17190501407466</v>
      </c>
      <c r="AT9" s="17">
        <v>0.35897022858046101</v>
      </c>
      <c r="AU9" s="17">
        <v>0.252189224199518</v>
      </c>
      <c r="AV9" s="17"/>
      <c r="AW9" s="17">
        <v>0.23564144882239299</v>
      </c>
      <c r="AX9" s="17">
        <v>0.250743187530659</v>
      </c>
      <c r="AY9" s="17">
        <v>0.25040840573303103</v>
      </c>
      <c r="AZ9" s="17">
        <v>0.33300939672052499</v>
      </c>
      <c r="BA9" s="17">
        <v>0.40153561635006602</v>
      </c>
      <c r="BB9" s="17"/>
      <c r="BC9" s="17">
        <v>0.228270267023021</v>
      </c>
      <c r="BD9" s="17">
        <v>0.25756547812972302</v>
      </c>
      <c r="BE9" s="17" t="s">
        <v>101</v>
      </c>
      <c r="BF9" s="17">
        <v>0.36304922282533603</v>
      </c>
      <c r="BG9" s="17">
        <v>0.24582495893569201</v>
      </c>
      <c r="BH9" s="17">
        <v>0.29429489766810202</v>
      </c>
      <c r="BI9" s="17">
        <v>0.34472250044400399</v>
      </c>
      <c r="BJ9" s="17"/>
      <c r="BK9" s="17">
        <v>0.33256164561413099</v>
      </c>
      <c r="BL9" s="17">
        <v>0.27252251570749297</v>
      </c>
      <c r="BM9" s="17">
        <v>0.25152867824901498</v>
      </c>
      <c r="BN9" s="17">
        <v>0.256903621652179</v>
      </c>
      <c r="BO9" s="17">
        <v>0.22382666778607399</v>
      </c>
      <c r="BP9" s="17">
        <v>0.28059264433685499</v>
      </c>
      <c r="BQ9" s="17">
        <v>0.26051191344150598</v>
      </c>
      <c r="BR9" s="17">
        <v>0.28115413626730201</v>
      </c>
      <c r="BS9" s="17"/>
      <c r="BT9" s="17">
        <v>0.28848422139610302</v>
      </c>
      <c r="BU9" s="17">
        <v>0.21387220677039501</v>
      </c>
      <c r="BV9" s="17">
        <v>0.26992570213226502</v>
      </c>
      <c r="BW9" s="17"/>
      <c r="BX9" s="17">
        <v>0.36694177938536299</v>
      </c>
      <c r="BY9" s="17">
        <v>0.22720490901271501</v>
      </c>
      <c r="BZ9" s="17"/>
      <c r="CA9" s="17">
        <v>0.47908362012667299</v>
      </c>
      <c r="CB9" s="17">
        <v>0.242183804706599</v>
      </c>
      <c r="CC9" s="17">
        <v>0.24981021244960899</v>
      </c>
      <c r="CD9" s="17">
        <v>0.28923980115412801</v>
      </c>
      <c r="CE9" s="17">
        <v>0.23740630087564801</v>
      </c>
    </row>
    <row r="10" spans="2:83" x14ac:dyDescent="0.35">
      <c r="B10" s="18" t="s">
        <v>174</v>
      </c>
      <c r="C10" s="17">
        <v>0.44059958927053899</v>
      </c>
      <c r="D10" s="17">
        <v>0.430548502991907</v>
      </c>
      <c r="E10" s="17">
        <v>0.45045682712234297</v>
      </c>
      <c r="F10" s="17"/>
      <c r="G10" s="17">
        <v>0.397507302907325</v>
      </c>
      <c r="H10" s="17">
        <v>0.391625541429729</v>
      </c>
      <c r="I10" s="17">
        <v>0.46110137754840502</v>
      </c>
      <c r="J10" s="17">
        <v>0.473807000339596</v>
      </c>
      <c r="K10" s="17">
        <v>0.40332107676040402</v>
      </c>
      <c r="L10" s="17">
        <v>0.49077115792551301</v>
      </c>
      <c r="M10" s="17"/>
      <c r="N10" s="17">
        <v>0.44829634591392298</v>
      </c>
      <c r="O10" s="17">
        <v>0.39574025438872101</v>
      </c>
      <c r="P10" s="17">
        <v>0.454474326002272</v>
      </c>
      <c r="Q10" s="17">
        <v>0.46475794133905401</v>
      </c>
      <c r="R10" s="17">
        <v>0.46910457701449798</v>
      </c>
      <c r="S10" s="17">
        <v>0.435594654703091</v>
      </c>
      <c r="T10" s="17">
        <v>0.47821137251349399</v>
      </c>
      <c r="U10" s="17">
        <v>0.48430808206445303</v>
      </c>
      <c r="V10" s="17">
        <v>0.42841135525650298</v>
      </c>
      <c r="W10" s="17">
        <v>0.443144980738021</v>
      </c>
      <c r="X10" s="17">
        <v>0.36473417901391197</v>
      </c>
      <c r="Y10" s="17">
        <v>0.44401872228975903</v>
      </c>
      <c r="Z10" s="17"/>
      <c r="AA10" s="17">
        <v>0.45138022722966198</v>
      </c>
      <c r="AB10" s="17">
        <v>0.45280060761730401</v>
      </c>
      <c r="AC10" s="17">
        <v>0.44830606998631201</v>
      </c>
      <c r="AD10" s="17">
        <v>0.409121732562647</v>
      </c>
      <c r="AE10" s="17"/>
      <c r="AF10" s="17">
        <v>0.42701477676406402</v>
      </c>
      <c r="AG10" s="17">
        <v>0.47376255055011801</v>
      </c>
      <c r="AH10" s="17">
        <v>0.397456659910572</v>
      </c>
      <c r="AI10" s="17">
        <v>0.46821612004535101</v>
      </c>
      <c r="AJ10" s="17">
        <v>0.41974465328772997</v>
      </c>
      <c r="AK10" s="17">
        <v>0.36656228519454798</v>
      </c>
      <c r="AL10" s="17"/>
      <c r="AM10" s="17">
        <v>0.44662264822002801</v>
      </c>
      <c r="AN10" s="17">
        <v>0.42695375966270499</v>
      </c>
      <c r="AO10" s="17">
        <v>0.46044600482949599</v>
      </c>
      <c r="AP10" s="17">
        <v>0.62164989725138498</v>
      </c>
      <c r="AQ10" s="17">
        <v>0.417464883930459</v>
      </c>
      <c r="AR10" s="17"/>
      <c r="AS10" s="17">
        <v>0.44675388374024</v>
      </c>
      <c r="AT10" s="17">
        <v>0.46102117889744398</v>
      </c>
      <c r="AU10" s="17">
        <v>0.50010219989453797</v>
      </c>
      <c r="AV10" s="17"/>
      <c r="AW10" s="17">
        <v>0.45653218286805503</v>
      </c>
      <c r="AX10" s="17">
        <v>0.42332680990342803</v>
      </c>
      <c r="AY10" s="17">
        <v>0.44320531741504299</v>
      </c>
      <c r="AZ10" s="17">
        <v>0.42824812918101202</v>
      </c>
      <c r="BA10" s="17">
        <v>0.49525503754203398</v>
      </c>
      <c r="BB10" s="17"/>
      <c r="BC10" s="17">
        <v>0.43633315405523598</v>
      </c>
      <c r="BD10" s="17">
        <v>0.46673135645415398</v>
      </c>
      <c r="BE10" s="17" t="s">
        <v>101</v>
      </c>
      <c r="BF10" s="17">
        <v>0.37580964283955798</v>
      </c>
      <c r="BG10" s="17">
        <v>0.430574347906444</v>
      </c>
      <c r="BH10" s="17">
        <v>0.46404733092467798</v>
      </c>
      <c r="BI10" s="17">
        <v>0.35524435118755299</v>
      </c>
      <c r="BJ10" s="17"/>
      <c r="BK10" s="17">
        <v>0.38483388798732698</v>
      </c>
      <c r="BL10" s="17">
        <v>0.42411278601294899</v>
      </c>
      <c r="BM10" s="17">
        <v>0.42137813388428802</v>
      </c>
      <c r="BN10" s="17">
        <v>0.47672832367904699</v>
      </c>
      <c r="BO10" s="17">
        <v>0.50312964458133003</v>
      </c>
      <c r="BP10" s="17">
        <v>0.41965152703535202</v>
      </c>
      <c r="BQ10" s="17">
        <v>0.42560650299230601</v>
      </c>
      <c r="BR10" s="17">
        <v>0.45196362488465103</v>
      </c>
      <c r="BS10" s="17"/>
      <c r="BT10" s="17">
        <v>0.473482427948762</v>
      </c>
      <c r="BU10" s="17">
        <v>0.47510325118066798</v>
      </c>
      <c r="BV10" s="17">
        <v>0.39751910929363998</v>
      </c>
      <c r="BW10" s="17"/>
      <c r="BX10" s="17">
        <v>0.36973659554382898</v>
      </c>
      <c r="BY10" s="17">
        <v>0.44661365236512401</v>
      </c>
      <c r="BZ10" s="17"/>
      <c r="CA10" s="17">
        <v>0.40375632371470599</v>
      </c>
      <c r="CB10" s="17">
        <v>0.45748663612519502</v>
      </c>
      <c r="CC10" s="17">
        <v>0.44802761951561099</v>
      </c>
      <c r="CD10" s="17">
        <v>0.43787941113634299</v>
      </c>
      <c r="CE10" s="17">
        <v>0.40544137153551701</v>
      </c>
    </row>
    <row r="11" spans="2:83" x14ac:dyDescent="0.35">
      <c r="B11" s="18" t="s">
        <v>175</v>
      </c>
      <c r="C11" s="17">
        <v>0.20464671121750799</v>
      </c>
      <c r="D11" s="17">
        <v>0.21067724757831799</v>
      </c>
      <c r="E11" s="17">
        <v>0.198251627334978</v>
      </c>
      <c r="F11" s="17"/>
      <c r="G11" s="17">
        <v>0.16904411626666699</v>
      </c>
      <c r="H11" s="17">
        <v>0.15435664255024301</v>
      </c>
      <c r="I11" s="17">
        <v>0.20338922856136599</v>
      </c>
      <c r="J11" s="17">
        <v>0.20219324402854599</v>
      </c>
      <c r="K11" s="17">
        <v>0.288834547147723</v>
      </c>
      <c r="L11" s="17">
        <v>0.21618549621265401</v>
      </c>
      <c r="M11" s="17"/>
      <c r="N11" s="17">
        <v>0.12891015229091399</v>
      </c>
      <c r="O11" s="17">
        <v>0.24189897157051099</v>
      </c>
      <c r="P11" s="17">
        <v>0.22256962116687001</v>
      </c>
      <c r="Q11" s="17">
        <v>0.21371780264142201</v>
      </c>
      <c r="R11" s="17">
        <v>0.13640518289221201</v>
      </c>
      <c r="S11" s="17">
        <v>0.23672626287592999</v>
      </c>
      <c r="T11" s="17">
        <v>0.20286485776504601</v>
      </c>
      <c r="U11" s="17">
        <v>0.230664478643093</v>
      </c>
      <c r="V11" s="17">
        <v>0.211728062535429</v>
      </c>
      <c r="W11" s="17">
        <v>0.22577936748105501</v>
      </c>
      <c r="X11" s="17">
        <v>0.213661144416079</v>
      </c>
      <c r="Y11" s="17">
        <v>0.251135273356833</v>
      </c>
      <c r="Z11" s="17"/>
      <c r="AA11" s="17">
        <v>0.199244898941868</v>
      </c>
      <c r="AB11" s="17">
        <v>0.22011911239114601</v>
      </c>
      <c r="AC11" s="17">
        <v>0.190974288513198</v>
      </c>
      <c r="AD11" s="17">
        <v>0.20805903496438599</v>
      </c>
      <c r="AE11" s="17"/>
      <c r="AF11" s="17">
        <v>0.15491253605420699</v>
      </c>
      <c r="AG11" s="17">
        <v>0.213693150285266</v>
      </c>
      <c r="AH11" s="17">
        <v>0.17938555738685999</v>
      </c>
      <c r="AI11" s="17">
        <v>0.241470754791765</v>
      </c>
      <c r="AJ11" s="17">
        <v>0.23794122694968001</v>
      </c>
      <c r="AK11" s="17">
        <v>0.224594960827014</v>
      </c>
      <c r="AL11" s="17"/>
      <c r="AM11" s="17">
        <v>0.259980024720457</v>
      </c>
      <c r="AN11" s="17">
        <v>0.14311635329328201</v>
      </c>
      <c r="AO11" s="17">
        <v>0.18279649573267101</v>
      </c>
      <c r="AP11" s="17">
        <v>4.6887012843114702E-2</v>
      </c>
      <c r="AQ11" s="17">
        <v>0.24439391347127701</v>
      </c>
      <c r="AR11" s="17"/>
      <c r="AS11" s="17">
        <v>0.26097437168277299</v>
      </c>
      <c r="AT11" s="17">
        <v>0.11889496575552699</v>
      </c>
      <c r="AU11" s="17">
        <v>0.21001803340782399</v>
      </c>
      <c r="AV11" s="17"/>
      <c r="AW11" s="17">
        <v>0.20974110982144301</v>
      </c>
      <c r="AX11" s="17">
        <v>0.22865323691259301</v>
      </c>
      <c r="AY11" s="17">
        <v>0.221072369509935</v>
      </c>
      <c r="AZ11" s="17">
        <v>0.1448456228991</v>
      </c>
      <c r="BA11" s="17">
        <v>8.7882213633839995E-2</v>
      </c>
      <c r="BB11" s="17"/>
      <c r="BC11" s="17">
        <v>0.231398571763894</v>
      </c>
      <c r="BD11" s="17">
        <v>0.19746119738137</v>
      </c>
      <c r="BE11" s="17" t="s">
        <v>101</v>
      </c>
      <c r="BF11" s="17">
        <v>0.16943630410013599</v>
      </c>
      <c r="BG11" s="17">
        <v>0.21734719271315101</v>
      </c>
      <c r="BH11" s="17">
        <v>0.16931867901900999</v>
      </c>
      <c r="BI11" s="17">
        <v>0.1633014283043</v>
      </c>
      <c r="BJ11" s="17"/>
      <c r="BK11" s="17">
        <v>0.16624329085645301</v>
      </c>
      <c r="BL11" s="17">
        <v>0.20186846644266701</v>
      </c>
      <c r="BM11" s="17">
        <v>0.237994111416093</v>
      </c>
      <c r="BN11" s="17">
        <v>0.17633271732457401</v>
      </c>
      <c r="BO11" s="17">
        <v>0.202118237659627</v>
      </c>
      <c r="BP11" s="17">
        <v>0.21834891533977999</v>
      </c>
      <c r="BQ11" s="17">
        <v>0.19351106770441601</v>
      </c>
      <c r="BR11" s="17">
        <v>0.175638129395945</v>
      </c>
      <c r="BS11" s="17"/>
      <c r="BT11" s="17">
        <v>0.176151718627888</v>
      </c>
      <c r="BU11" s="17">
        <v>0.209434841554587</v>
      </c>
      <c r="BV11" s="17">
        <v>0.22200425730460799</v>
      </c>
      <c r="BW11" s="17"/>
      <c r="BX11" s="17">
        <v>0.18400572991473901</v>
      </c>
      <c r="BY11" s="17">
        <v>0.230898192959993</v>
      </c>
      <c r="BZ11" s="17"/>
      <c r="CA11" s="17">
        <v>8.8140842274058107E-2</v>
      </c>
      <c r="CB11" s="17">
        <v>0.21822387185518899</v>
      </c>
      <c r="CC11" s="17">
        <v>0.22182056256549099</v>
      </c>
      <c r="CD11" s="17">
        <v>0.19778563016155401</v>
      </c>
      <c r="CE11" s="17">
        <v>0.230128646647453</v>
      </c>
    </row>
    <row r="12" spans="2:83" x14ac:dyDescent="0.35">
      <c r="B12" s="18" t="s">
        <v>176</v>
      </c>
      <c r="C12" s="17">
        <v>4.7764257383456299E-2</v>
      </c>
      <c r="D12" s="17">
        <v>4.8920664441591703E-2</v>
      </c>
      <c r="E12" s="17">
        <v>4.70601074259362E-2</v>
      </c>
      <c r="F12" s="17"/>
      <c r="G12" s="17">
        <v>3.9854366721804903E-2</v>
      </c>
      <c r="H12" s="17">
        <v>2.90515392900411E-2</v>
      </c>
      <c r="I12" s="17">
        <v>2.95109664632115E-2</v>
      </c>
      <c r="J12" s="17">
        <v>6.2297573603550899E-2</v>
      </c>
      <c r="K12" s="17">
        <v>7.7792516609509796E-2</v>
      </c>
      <c r="L12" s="17">
        <v>5.1304704552488999E-2</v>
      </c>
      <c r="M12" s="17"/>
      <c r="N12" s="17">
        <v>3.0164971798135098E-2</v>
      </c>
      <c r="O12" s="17">
        <v>6.7817624271571106E-2</v>
      </c>
      <c r="P12" s="17">
        <v>4.5420021804049297E-2</v>
      </c>
      <c r="Q12" s="17">
        <v>5.4701428112774599E-2</v>
      </c>
      <c r="R12" s="17">
        <v>6.9597717492119099E-2</v>
      </c>
      <c r="S12" s="17">
        <v>5.9923518902457402E-2</v>
      </c>
      <c r="T12" s="17">
        <v>3.7620179551164798E-2</v>
      </c>
      <c r="U12" s="17">
        <v>1.0288130627378499E-2</v>
      </c>
      <c r="V12" s="17">
        <v>3.8314542793691897E-2</v>
      </c>
      <c r="W12" s="17">
        <v>5.8408971791299599E-2</v>
      </c>
      <c r="X12" s="17">
        <v>5.3924049707332299E-2</v>
      </c>
      <c r="Y12" s="17">
        <v>9.8093734231628604E-3</v>
      </c>
      <c r="Z12" s="17"/>
      <c r="AA12" s="17">
        <v>6.5671747633936101E-2</v>
      </c>
      <c r="AB12" s="17">
        <v>5.2479994554905401E-2</v>
      </c>
      <c r="AC12" s="17">
        <v>1.6894680169101998E-2</v>
      </c>
      <c r="AD12" s="17">
        <v>5.1086838337683203E-2</v>
      </c>
      <c r="AE12" s="17"/>
      <c r="AF12" s="17">
        <v>3.4381405432803699E-2</v>
      </c>
      <c r="AG12" s="17">
        <v>3.80943992920025E-2</v>
      </c>
      <c r="AH12" s="17">
        <v>4.8366068610435499E-2</v>
      </c>
      <c r="AI12" s="17">
        <v>5.1495418468961898E-2</v>
      </c>
      <c r="AJ12" s="17">
        <v>8.1941377131251103E-2</v>
      </c>
      <c r="AK12" s="17">
        <v>6.2622683063982498E-2</v>
      </c>
      <c r="AL12" s="17"/>
      <c r="AM12" s="17">
        <v>6.9374316368770894E-2</v>
      </c>
      <c r="AN12" s="17">
        <v>2.43839173477511E-2</v>
      </c>
      <c r="AO12" s="17">
        <v>4.9522849657137699E-2</v>
      </c>
      <c r="AP12" s="17">
        <v>4.8314546577135097E-2</v>
      </c>
      <c r="AQ12" s="17">
        <v>6.3147823010180598E-2</v>
      </c>
      <c r="AR12" s="17"/>
      <c r="AS12" s="17">
        <v>7.7590005696381595E-2</v>
      </c>
      <c r="AT12" s="17">
        <v>2.3455518614815801E-2</v>
      </c>
      <c r="AU12" s="17">
        <v>3.1377087760588701E-2</v>
      </c>
      <c r="AV12" s="17"/>
      <c r="AW12" s="17">
        <v>4.8123944503969798E-2</v>
      </c>
      <c r="AX12" s="17">
        <v>4.6829427198665501E-2</v>
      </c>
      <c r="AY12" s="17">
        <v>4.88561675616834E-2</v>
      </c>
      <c r="AZ12" s="17">
        <v>5.6664477799496502E-2</v>
      </c>
      <c r="BA12" s="17">
        <v>1.5327132474060199E-2</v>
      </c>
      <c r="BB12" s="17"/>
      <c r="BC12" s="17">
        <v>5.44582097046847E-2</v>
      </c>
      <c r="BD12" s="17">
        <v>4.5651960886337703E-2</v>
      </c>
      <c r="BE12" s="17" t="s">
        <v>101</v>
      </c>
      <c r="BF12" s="17">
        <v>4.15189316054419E-2</v>
      </c>
      <c r="BG12" s="17">
        <v>4.2750788370515803E-2</v>
      </c>
      <c r="BH12" s="17">
        <v>3.3269419564484003E-2</v>
      </c>
      <c r="BI12" s="17">
        <v>7.8477210101619205E-2</v>
      </c>
      <c r="BJ12" s="17"/>
      <c r="BK12" s="17">
        <v>1.31078111594643E-2</v>
      </c>
      <c r="BL12" s="17">
        <v>4.8939884653238799E-2</v>
      </c>
      <c r="BM12" s="17">
        <v>4.71762569976917E-2</v>
      </c>
      <c r="BN12" s="17">
        <v>5.7405008189249998E-2</v>
      </c>
      <c r="BO12" s="17">
        <v>4.8980613589721403E-2</v>
      </c>
      <c r="BP12" s="17">
        <v>4.8489359087888997E-2</v>
      </c>
      <c r="BQ12" s="17">
        <v>5.0878687597731502E-2</v>
      </c>
      <c r="BR12" s="17">
        <v>4.5548985753596803E-2</v>
      </c>
      <c r="BS12" s="17"/>
      <c r="BT12" s="17">
        <v>2.9790364286396798E-2</v>
      </c>
      <c r="BU12" s="17">
        <v>5.8083160376797199E-2</v>
      </c>
      <c r="BV12" s="17">
        <v>5.3720095289921103E-2</v>
      </c>
      <c r="BW12" s="17"/>
      <c r="BX12" s="17">
        <v>4.1127503538256199E-2</v>
      </c>
      <c r="BY12" s="17">
        <v>5.4187950722137203E-2</v>
      </c>
      <c r="BZ12" s="17"/>
      <c r="CA12" s="17">
        <v>1.8858599245331099E-2</v>
      </c>
      <c r="CB12" s="17">
        <v>7.0242967841721002E-2</v>
      </c>
      <c r="CC12" s="17">
        <v>4.6581349119529103E-2</v>
      </c>
      <c r="CD12" s="17">
        <v>2.2963313872104998E-2</v>
      </c>
      <c r="CE12" s="17">
        <v>6.0403107010230397E-2</v>
      </c>
    </row>
    <row r="13" spans="2:83" x14ac:dyDescent="0.35">
      <c r="B13" s="18" t="s">
        <v>177</v>
      </c>
      <c r="C13" s="17">
        <v>1.6322676814712299E-2</v>
      </c>
      <c r="D13" s="17">
        <v>1.9610356701124598E-2</v>
      </c>
      <c r="E13" s="17">
        <v>1.3260003161959801E-2</v>
      </c>
      <c r="F13" s="17"/>
      <c r="G13" s="17">
        <v>3.5744572012828602E-2</v>
      </c>
      <c r="H13" s="17">
        <v>1.8857725218870199E-2</v>
      </c>
      <c r="I13" s="17">
        <v>5.5180714178924102E-3</v>
      </c>
      <c r="J13" s="17">
        <v>1.80127661899309E-2</v>
      </c>
      <c r="K13" s="17">
        <v>4.2361091159775904E-3</v>
      </c>
      <c r="L13" s="17">
        <v>1.6780068939383198E-2</v>
      </c>
      <c r="M13" s="17"/>
      <c r="N13" s="17">
        <v>3.12189588452217E-2</v>
      </c>
      <c r="O13" s="17">
        <v>1.85552933425518E-2</v>
      </c>
      <c r="P13" s="17">
        <v>4.9138623538108796E-3</v>
      </c>
      <c r="Q13" s="17">
        <v>5.2951877899571004E-3</v>
      </c>
      <c r="R13" s="17">
        <v>4.3076183282984501E-2</v>
      </c>
      <c r="S13" s="17">
        <v>1.8554266656978E-2</v>
      </c>
      <c r="T13" s="17">
        <v>7.8480357152535506E-3</v>
      </c>
      <c r="U13" s="17">
        <v>1.30830699212815E-2</v>
      </c>
      <c r="V13" s="17">
        <v>3.9339185829229198E-3</v>
      </c>
      <c r="W13" s="17">
        <v>1.0823618079143799E-2</v>
      </c>
      <c r="X13" s="17">
        <v>8.8485469455983207E-3</v>
      </c>
      <c r="Y13" s="17">
        <v>3.2709423103347103E-2</v>
      </c>
      <c r="Z13" s="17"/>
      <c r="AA13" s="17">
        <v>1.17603180467274E-2</v>
      </c>
      <c r="AB13" s="17">
        <v>7.1787382683150798E-3</v>
      </c>
      <c r="AC13" s="17">
        <v>2.2573090800052799E-2</v>
      </c>
      <c r="AD13" s="17">
        <v>2.34741964933089E-2</v>
      </c>
      <c r="AE13" s="17"/>
      <c r="AF13" s="17">
        <v>1.97699088845355E-2</v>
      </c>
      <c r="AG13" s="17">
        <v>1.42778720314097E-2</v>
      </c>
      <c r="AH13" s="17">
        <v>1.2301474354671601E-2</v>
      </c>
      <c r="AI13" s="17">
        <v>1.8461724337624101E-2</v>
      </c>
      <c r="AJ13" s="17">
        <v>1.64523393184908E-2</v>
      </c>
      <c r="AK13" s="17">
        <v>1.4471651450514499E-2</v>
      </c>
      <c r="AL13" s="17"/>
      <c r="AM13" s="17">
        <v>1.9989233942784099E-2</v>
      </c>
      <c r="AN13" s="17">
        <v>1.7776648883760099E-2</v>
      </c>
      <c r="AO13" s="17">
        <v>0</v>
      </c>
      <c r="AP13" s="17">
        <v>0</v>
      </c>
      <c r="AQ13" s="17">
        <v>2.2409827928974699E-2</v>
      </c>
      <c r="AR13" s="17"/>
      <c r="AS13" s="17">
        <v>1.6455235855306199E-2</v>
      </c>
      <c r="AT13" s="17">
        <v>1.40131301354954E-2</v>
      </c>
      <c r="AU13" s="17">
        <v>0</v>
      </c>
      <c r="AV13" s="17"/>
      <c r="AW13" s="17">
        <v>9.5294865235694293E-3</v>
      </c>
      <c r="AX13" s="17">
        <v>2.5671574757040599E-2</v>
      </c>
      <c r="AY13" s="17">
        <v>1.07258330978212E-2</v>
      </c>
      <c r="AZ13" s="17">
        <v>1.13744649648538E-2</v>
      </c>
      <c r="BA13" s="17">
        <v>0</v>
      </c>
      <c r="BB13" s="17"/>
      <c r="BC13" s="17">
        <v>2.0025453538847E-2</v>
      </c>
      <c r="BD13" s="17">
        <v>5.3051244194460201E-3</v>
      </c>
      <c r="BE13" s="17" t="s">
        <v>101</v>
      </c>
      <c r="BF13" s="17">
        <v>2.5481666066297301E-2</v>
      </c>
      <c r="BG13" s="17">
        <v>1.2319660319931499E-2</v>
      </c>
      <c r="BH13" s="17">
        <v>1.7702927787027901E-2</v>
      </c>
      <c r="BI13" s="17">
        <v>1.47726842856907E-2</v>
      </c>
      <c r="BJ13" s="17"/>
      <c r="BK13" s="17">
        <v>2.22887977336628E-2</v>
      </c>
      <c r="BL13" s="17">
        <v>2.53221385117718E-2</v>
      </c>
      <c r="BM13" s="17">
        <v>8.4873087758943703E-3</v>
      </c>
      <c r="BN13" s="17">
        <v>1.3252330773549601E-2</v>
      </c>
      <c r="BO13" s="17">
        <v>0</v>
      </c>
      <c r="BP13" s="17">
        <v>1.5079468724927301E-2</v>
      </c>
      <c r="BQ13" s="17">
        <v>6.1619477442755199E-2</v>
      </c>
      <c r="BR13" s="17">
        <v>1.3992528839694899E-2</v>
      </c>
      <c r="BS13" s="17"/>
      <c r="BT13" s="17">
        <v>9.7151927199907902E-3</v>
      </c>
      <c r="BU13" s="17">
        <v>9.1454785880154092E-3</v>
      </c>
      <c r="BV13" s="17">
        <v>2.3142133764478299E-2</v>
      </c>
      <c r="BW13" s="17"/>
      <c r="BX13" s="17">
        <v>2.2784618673519601E-2</v>
      </c>
      <c r="BY13" s="17">
        <v>1.2004177855992599E-2</v>
      </c>
      <c r="BZ13" s="17"/>
      <c r="CA13" s="17">
        <v>1.0160614639231701E-2</v>
      </c>
      <c r="CB13" s="17">
        <v>0</v>
      </c>
      <c r="CC13" s="17">
        <v>9.5223049588295701E-3</v>
      </c>
      <c r="CD13" s="17">
        <v>3.4617875808682502E-2</v>
      </c>
      <c r="CE13" s="17">
        <v>3.06518628504917E-2</v>
      </c>
    </row>
    <row r="14" spans="2:83" x14ac:dyDescent="0.35">
      <c r="B14" s="18" t="s">
        <v>113</v>
      </c>
      <c r="C14" s="17">
        <v>3.0233124230853101E-2</v>
      </c>
      <c r="D14" s="17">
        <v>2.5073635956454701E-2</v>
      </c>
      <c r="E14" s="17">
        <v>3.4700241960659302E-2</v>
      </c>
      <c r="F14" s="17"/>
      <c r="G14" s="17">
        <v>1.7723145057031601E-2</v>
      </c>
      <c r="H14" s="17">
        <v>3.4610667310466303E-2</v>
      </c>
      <c r="I14" s="17">
        <v>2.57780618720206E-2</v>
      </c>
      <c r="J14" s="17">
        <v>3.7553721362275201E-2</v>
      </c>
      <c r="K14" s="17">
        <v>3.7464480257629801E-2</v>
      </c>
      <c r="L14" s="17">
        <v>2.7859937660031201E-2</v>
      </c>
      <c r="M14" s="17"/>
      <c r="N14" s="17">
        <v>3.13775467194315E-2</v>
      </c>
      <c r="O14" s="17">
        <v>2.9539496175283401E-2</v>
      </c>
      <c r="P14" s="17">
        <v>2.9055340613608101E-2</v>
      </c>
      <c r="Q14" s="17">
        <v>2.62611910147575E-2</v>
      </c>
      <c r="R14" s="17">
        <v>2.8162587078540999E-2</v>
      </c>
      <c r="S14" s="17">
        <v>3.9154888527047002E-2</v>
      </c>
      <c r="T14" s="17">
        <v>5.1666924602402103E-2</v>
      </c>
      <c r="U14" s="17">
        <v>0</v>
      </c>
      <c r="V14" s="17">
        <v>3.3420510897255201E-2</v>
      </c>
      <c r="W14" s="17">
        <v>4.6718299269689701E-3</v>
      </c>
      <c r="X14" s="17">
        <v>5.5629254948488603E-2</v>
      </c>
      <c r="Y14" s="17">
        <v>2.6392758936886598E-2</v>
      </c>
      <c r="Z14" s="17"/>
      <c r="AA14" s="17">
        <v>1.3666306485535599E-2</v>
      </c>
      <c r="AB14" s="17">
        <v>3.2004389950904502E-2</v>
      </c>
      <c r="AC14" s="17">
        <v>3.1136605341870099E-2</v>
      </c>
      <c r="AD14" s="17">
        <v>4.5723579127166E-2</v>
      </c>
      <c r="AE14" s="17"/>
      <c r="AF14" s="17">
        <v>3.5800922993624501E-2</v>
      </c>
      <c r="AG14" s="17">
        <v>2.2004799215054799E-2</v>
      </c>
      <c r="AH14" s="17">
        <v>5.24169856739208E-2</v>
      </c>
      <c r="AI14" s="17">
        <v>2.53386324514791E-2</v>
      </c>
      <c r="AJ14" s="17">
        <v>3.3009175586713103E-2</v>
      </c>
      <c r="AK14" s="17">
        <v>0</v>
      </c>
      <c r="AL14" s="17"/>
      <c r="AM14" s="17">
        <v>3.11699912714202E-2</v>
      </c>
      <c r="AN14" s="17">
        <v>2.0006217720746799E-2</v>
      </c>
      <c r="AO14" s="17">
        <v>2.0024761324179099E-2</v>
      </c>
      <c r="AP14" s="17">
        <v>0</v>
      </c>
      <c r="AQ14" s="17">
        <v>6.4360654903781997E-2</v>
      </c>
      <c r="AR14" s="17"/>
      <c r="AS14" s="17">
        <v>2.63214889506387E-2</v>
      </c>
      <c r="AT14" s="17">
        <v>2.3644978016257302E-2</v>
      </c>
      <c r="AU14" s="17">
        <v>6.3134547375314999E-3</v>
      </c>
      <c r="AV14" s="17"/>
      <c r="AW14" s="17">
        <v>4.0431827460570502E-2</v>
      </c>
      <c r="AX14" s="17">
        <v>2.4775763697614001E-2</v>
      </c>
      <c r="AY14" s="17">
        <v>2.57319066824864E-2</v>
      </c>
      <c r="AZ14" s="17">
        <v>2.5857908435013E-2</v>
      </c>
      <c r="BA14" s="17">
        <v>0</v>
      </c>
      <c r="BB14" s="17"/>
      <c r="BC14" s="17">
        <v>2.95143439143171E-2</v>
      </c>
      <c r="BD14" s="17">
        <v>2.7284882728969201E-2</v>
      </c>
      <c r="BE14" s="17" t="s">
        <v>101</v>
      </c>
      <c r="BF14" s="17">
        <v>2.4704232563231301E-2</v>
      </c>
      <c r="BG14" s="17">
        <v>5.1183051754265997E-2</v>
      </c>
      <c r="BH14" s="17">
        <v>2.13667450366977E-2</v>
      </c>
      <c r="BI14" s="17">
        <v>4.3481825676833098E-2</v>
      </c>
      <c r="BJ14" s="17"/>
      <c r="BK14" s="17">
        <v>8.0964566648961803E-2</v>
      </c>
      <c r="BL14" s="17">
        <v>2.72342086718807E-2</v>
      </c>
      <c r="BM14" s="17">
        <v>3.3435510677017798E-2</v>
      </c>
      <c r="BN14" s="17">
        <v>1.9377998381400099E-2</v>
      </c>
      <c r="BO14" s="17">
        <v>2.1944836383246701E-2</v>
      </c>
      <c r="BP14" s="17">
        <v>1.78380854751959E-2</v>
      </c>
      <c r="BQ14" s="17">
        <v>7.8723508212856907E-3</v>
      </c>
      <c r="BR14" s="17">
        <v>3.1702594858809698E-2</v>
      </c>
      <c r="BS14" s="17"/>
      <c r="BT14" s="17">
        <v>2.2376075020858501E-2</v>
      </c>
      <c r="BU14" s="17">
        <v>3.43610615295371E-2</v>
      </c>
      <c r="BV14" s="17">
        <v>3.3688702215088198E-2</v>
      </c>
      <c r="BW14" s="17"/>
      <c r="BX14" s="17">
        <v>1.5403772944292999E-2</v>
      </c>
      <c r="BY14" s="17">
        <v>2.9091117084037499E-2</v>
      </c>
      <c r="BZ14" s="17"/>
      <c r="CA14" s="17">
        <v>0</v>
      </c>
      <c r="CB14" s="17">
        <v>1.1862719471295399E-2</v>
      </c>
      <c r="CC14" s="17">
        <v>2.4237951390930001E-2</v>
      </c>
      <c r="CD14" s="17">
        <v>1.7513967867188399E-2</v>
      </c>
      <c r="CE14" s="17">
        <v>3.5968711080659903E-2</v>
      </c>
    </row>
    <row r="15" spans="2:83" x14ac:dyDescent="0.35">
      <c r="B15" s="18" t="s">
        <v>178</v>
      </c>
      <c r="C15" s="20">
        <v>0.70103323035346998</v>
      </c>
      <c r="D15" s="20">
        <v>0.69571809532251105</v>
      </c>
      <c r="E15" s="20">
        <v>0.70672802011646696</v>
      </c>
      <c r="F15" s="20"/>
      <c r="G15" s="20">
        <v>0.737633799941668</v>
      </c>
      <c r="H15" s="20">
        <v>0.76312342563038005</v>
      </c>
      <c r="I15" s="20">
        <v>0.73580367168550997</v>
      </c>
      <c r="J15" s="20">
        <v>0.67994269481569702</v>
      </c>
      <c r="K15" s="20">
        <v>0.59167234686916004</v>
      </c>
      <c r="L15" s="20">
        <v>0.68786979263544301</v>
      </c>
      <c r="M15" s="20"/>
      <c r="N15" s="20">
        <v>0.77832837034629798</v>
      </c>
      <c r="O15" s="20">
        <v>0.64218861464008303</v>
      </c>
      <c r="P15" s="20">
        <v>0.69804115406166101</v>
      </c>
      <c r="Q15" s="20">
        <v>0.700024390441089</v>
      </c>
      <c r="R15" s="20">
        <v>0.72275832925414296</v>
      </c>
      <c r="S15" s="20">
        <v>0.64564106303758795</v>
      </c>
      <c r="T15" s="20">
        <v>0.70000000236613402</v>
      </c>
      <c r="U15" s="20">
        <v>0.74596432080824704</v>
      </c>
      <c r="V15" s="20">
        <v>0.71260296519070099</v>
      </c>
      <c r="W15" s="20">
        <v>0.70031621272153299</v>
      </c>
      <c r="X15" s="20">
        <v>0.667937003982502</v>
      </c>
      <c r="Y15" s="20">
        <v>0.67995317117977105</v>
      </c>
      <c r="Z15" s="20"/>
      <c r="AA15" s="20">
        <v>0.70965672889193299</v>
      </c>
      <c r="AB15" s="20">
        <v>0.68821776483472896</v>
      </c>
      <c r="AC15" s="20">
        <v>0.73842133517577702</v>
      </c>
      <c r="AD15" s="20">
        <v>0.67165635107745603</v>
      </c>
      <c r="AE15" s="20"/>
      <c r="AF15" s="20">
        <v>0.75513522663482902</v>
      </c>
      <c r="AG15" s="20">
        <v>0.71192977917626699</v>
      </c>
      <c r="AH15" s="20">
        <v>0.70752991397411202</v>
      </c>
      <c r="AI15" s="20">
        <v>0.66323346995016996</v>
      </c>
      <c r="AJ15" s="20">
        <v>0.63065588101386505</v>
      </c>
      <c r="AK15" s="20">
        <v>0.69831070465848899</v>
      </c>
      <c r="AL15" s="20"/>
      <c r="AM15" s="20">
        <v>0.61948643369656797</v>
      </c>
      <c r="AN15" s="20">
        <v>0.79471686275445996</v>
      </c>
      <c r="AO15" s="20">
        <v>0.74765589328601301</v>
      </c>
      <c r="AP15" s="20">
        <v>0.90479844057975001</v>
      </c>
      <c r="AQ15" s="20">
        <v>0.60568778068578499</v>
      </c>
      <c r="AR15" s="20"/>
      <c r="AS15" s="20">
        <v>0.61865889781490002</v>
      </c>
      <c r="AT15" s="20">
        <v>0.819991407477905</v>
      </c>
      <c r="AU15" s="20">
        <v>0.75229142409405603</v>
      </c>
      <c r="AV15" s="20"/>
      <c r="AW15" s="20">
        <v>0.69217363169044799</v>
      </c>
      <c r="AX15" s="20">
        <v>0.67406999743408702</v>
      </c>
      <c r="AY15" s="20">
        <v>0.69361372314807501</v>
      </c>
      <c r="AZ15" s="20">
        <v>0.76125752590153695</v>
      </c>
      <c r="BA15" s="20">
        <v>0.8967906538921</v>
      </c>
      <c r="BB15" s="20"/>
      <c r="BC15" s="20">
        <v>0.66460342107825698</v>
      </c>
      <c r="BD15" s="20">
        <v>0.72429683458387795</v>
      </c>
      <c r="BE15" s="20" t="s">
        <v>101</v>
      </c>
      <c r="BF15" s="20">
        <v>0.73885886566489301</v>
      </c>
      <c r="BG15" s="20">
        <v>0.67639930684213501</v>
      </c>
      <c r="BH15" s="20">
        <v>0.758342228592781</v>
      </c>
      <c r="BI15" s="20">
        <v>0.69996685163155703</v>
      </c>
      <c r="BJ15" s="20"/>
      <c r="BK15" s="20">
        <v>0.71739553360145802</v>
      </c>
      <c r="BL15" s="20">
        <v>0.69663530172044197</v>
      </c>
      <c r="BM15" s="20">
        <v>0.67290681213330295</v>
      </c>
      <c r="BN15" s="20">
        <v>0.733631945331226</v>
      </c>
      <c r="BO15" s="20">
        <v>0.72695631236740499</v>
      </c>
      <c r="BP15" s="20">
        <v>0.70024417137220696</v>
      </c>
      <c r="BQ15" s="20">
        <v>0.686118416433812</v>
      </c>
      <c r="BR15" s="20">
        <v>0.73311776115195404</v>
      </c>
      <c r="BS15" s="20"/>
      <c r="BT15" s="20">
        <v>0.76196664934486602</v>
      </c>
      <c r="BU15" s="20">
        <v>0.68897545795106296</v>
      </c>
      <c r="BV15" s="20">
        <v>0.66744481142590395</v>
      </c>
      <c r="BW15" s="20"/>
      <c r="BX15" s="20">
        <v>0.73667837492919197</v>
      </c>
      <c r="BY15" s="20">
        <v>0.67381856137784002</v>
      </c>
      <c r="BZ15" s="20"/>
      <c r="CA15" s="20">
        <v>0.88283994384137898</v>
      </c>
      <c r="CB15" s="20">
        <v>0.69967044083179397</v>
      </c>
      <c r="CC15" s="20">
        <v>0.69783783196521998</v>
      </c>
      <c r="CD15" s="20">
        <v>0.72711921229047005</v>
      </c>
      <c r="CE15" s="20">
        <v>0.64284767241116503</v>
      </c>
    </row>
    <row r="16" spans="2:83" x14ac:dyDescent="0.35">
      <c r="B16" s="18" t="s">
        <v>179</v>
      </c>
      <c r="C16" s="20">
        <v>6.4086934198168605E-2</v>
      </c>
      <c r="D16" s="20">
        <v>6.8531021142716295E-2</v>
      </c>
      <c r="E16" s="20">
        <v>6.0320110587895999E-2</v>
      </c>
      <c r="F16" s="20"/>
      <c r="G16" s="20">
        <v>7.5598938734633497E-2</v>
      </c>
      <c r="H16" s="20">
        <v>4.7909264508911198E-2</v>
      </c>
      <c r="I16" s="20">
        <v>3.5029037881103897E-2</v>
      </c>
      <c r="J16" s="20">
        <v>8.03103397934819E-2</v>
      </c>
      <c r="K16" s="20">
        <v>8.20286257254874E-2</v>
      </c>
      <c r="L16" s="20">
        <v>6.8084773491872197E-2</v>
      </c>
      <c r="M16" s="20"/>
      <c r="N16" s="20">
        <v>6.1383930643356802E-2</v>
      </c>
      <c r="O16" s="20">
        <v>8.6372917614122899E-2</v>
      </c>
      <c r="P16" s="20">
        <v>5.0333884157860199E-2</v>
      </c>
      <c r="Q16" s="20">
        <v>5.9996615902731802E-2</v>
      </c>
      <c r="R16" s="20">
        <v>0.112673900775104</v>
      </c>
      <c r="S16" s="20">
        <v>7.8477785559435395E-2</v>
      </c>
      <c r="T16" s="20">
        <v>4.5468215266418401E-2</v>
      </c>
      <c r="U16" s="20">
        <v>2.3371200548660001E-2</v>
      </c>
      <c r="V16" s="20">
        <v>4.2248461376614803E-2</v>
      </c>
      <c r="W16" s="20">
        <v>6.9232589870443395E-2</v>
      </c>
      <c r="X16" s="20">
        <v>6.2772596652930696E-2</v>
      </c>
      <c r="Y16" s="20">
        <v>4.2518796526509903E-2</v>
      </c>
      <c r="Z16" s="20"/>
      <c r="AA16" s="20">
        <v>7.7432065680663506E-2</v>
      </c>
      <c r="AB16" s="20">
        <v>5.9658732823220498E-2</v>
      </c>
      <c r="AC16" s="20">
        <v>3.9467770969154797E-2</v>
      </c>
      <c r="AD16" s="20">
        <v>7.4561034830992107E-2</v>
      </c>
      <c r="AE16" s="20"/>
      <c r="AF16" s="20">
        <v>5.4151314317339203E-2</v>
      </c>
      <c r="AG16" s="20">
        <v>5.2372271323412198E-2</v>
      </c>
      <c r="AH16" s="20">
        <v>6.0667542965106999E-2</v>
      </c>
      <c r="AI16" s="20">
        <v>6.9957142806586006E-2</v>
      </c>
      <c r="AJ16" s="20">
        <v>9.8393716449742E-2</v>
      </c>
      <c r="AK16" s="20">
        <v>7.7094334514497001E-2</v>
      </c>
      <c r="AL16" s="20"/>
      <c r="AM16" s="20">
        <v>8.9363550311555004E-2</v>
      </c>
      <c r="AN16" s="20">
        <v>4.21605662315113E-2</v>
      </c>
      <c r="AO16" s="20">
        <v>4.9522849657137699E-2</v>
      </c>
      <c r="AP16" s="20">
        <v>4.8314546577135097E-2</v>
      </c>
      <c r="AQ16" s="20">
        <v>8.5557650939155294E-2</v>
      </c>
      <c r="AR16" s="20"/>
      <c r="AS16" s="20">
        <v>9.4045241551687794E-2</v>
      </c>
      <c r="AT16" s="20">
        <v>3.7468648750311202E-2</v>
      </c>
      <c r="AU16" s="20">
        <v>3.1377087760588701E-2</v>
      </c>
      <c r="AV16" s="20"/>
      <c r="AW16" s="20">
        <v>5.7653431027539198E-2</v>
      </c>
      <c r="AX16" s="20">
        <v>7.2501001955706093E-2</v>
      </c>
      <c r="AY16" s="20">
        <v>5.95820006595046E-2</v>
      </c>
      <c r="AZ16" s="20">
        <v>6.8038942764350199E-2</v>
      </c>
      <c r="BA16" s="20">
        <v>1.5327132474060199E-2</v>
      </c>
      <c r="BB16" s="20"/>
      <c r="BC16" s="20">
        <v>7.44836632435317E-2</v>
      </c>
      <c r="BD16" s="20">
        <v>5.0957085305783703E-2</v>
      </c>
      <c r="BE16" s="20" t="s">
        <v>101</v>
      </c>
      <c r="BF16" s="20">
        <v>6.7000597671739201E-2</v>
      </c>
      <c r="BG16" s="20">
        <v>5.5070448690447298E-2</v>
      </c>
      <c r="BH16" s="20">
        <v>5.0972347351512001E-2</v>
      </c>
      <c r="BI16" s="20">
        <v>9.3249894387309906E-2</v>
      </c>
      <c r="BJ16" s="20"/>
      <c r="BK16" s="20">
        <v>3.5396608893126999E-2</v>
      </c>
      <c r="BL16" s="20">
        <v>7.4262023165010599E-2</v>
      </c>
      <c r="BM16" s="20">
        <v>5.5663565773586103E-2</v>
      </c>
      <c r="BN16" s="20">
        <v>7.0657338962799604E-2</v>
      </c>
      <c r="BO16" s="20">
        <v>4.8980613589721403E-2</v>
      </c>
      <c r="BP16" s="20">
        <v>6.3568827812816295E-2</v>
      </c>
      <c r="BQ16" s="20">
        <v>0.112498165040487</v>
      </c>
      <c r="BR16" s="20">
        <v>5.9541514593291801E-2</v>
      </c>
      <c r="BS16" s="20"/>
      <c r="BT16" s="20">
        <v>3.9505557006387602E-2</v>
      </c>
      <c r="BU16" s="20">
        <v>6.7228638964812598E-2</v>
      </c>
      <c r="BV16" s="20">
        <v>7.6862229054399406E-2</v>
      </c>
      <c r="BW16" s="20"/>
      <c r="BX16" s="20">
        <v>6.3912122211775793E-2</v>
      </c>
      <c r="BY16" s="20">
        <v>6.6192128578129797E-2</v>
      </c>
      <c r="BZ16" s="20"/>
      <c r="CA16" s="20">
        <v>2.90192138845628E-2</v>
      </c>
      <c r="CB16" s="20">
        <v>7.0242967841721002E-2</v>
      </c>
      <c r="CC16" s="20">
        <v>5.61036540783586E-2</v>
      </c>
      <c r="CD16" s="20">
        <v>5.7581189680787501E-2</v>
      </c>
      <c r="CE16" s="20">
        <v>9.1054969860722104E-2</v>
      </c>
    </row>
    <row r="17" spans="2:83" x14ac:dyDescent="0.35">
      <c r="B17" s="18" t="s">
        <v>140</v>
      </c>
      <c r="C17" s="21">
        <v>0.63694629615530196</v>
      </c>
      <c r="D17" s="21">
        <v>0.62718707417979502</v>
      </c>
      <c r="E17" s="21">
        <v>0.64640790952857097</v>
      </c>
      <c r="F17" s="21"/>
      <c r="G17" s="21">
        <v>0.66203486120703403</v>
      </c>
      <c r="H17" s="21">
        <v>0.71521416112146796</v>
      </c>
      <c r="I17" s="21">
        <v>0.70077463380440597</v>
      </c>
      <c r="J17" s="21">
        <v>0.59963235502221501</v>
      </c>
      <c r="K17" s="21">
        <v>0.50964372114367196</v>
      </c>
      <c r="L17" s="21">
        <v>0.61978501914357098</v>
      </c>
      <c r="M17" s="21"/>
      <c r="N17" s="21">
        <v>0.71694443970294097</v>
      </c>
      <c r="O17" s="21">
        <v>0.55581569702596001</v>
      </c>
      <c r="P17" s="21">
        <v>0.64770726990380101</v>
      </c>
      <c r="Q17" s="21">
        <v>0.64002777453835702</v>
      </c>
      <c r="R17" s="21">
        <v>0.61008442847903999</v>
      </c>
      <c r="S17" s="21">
        <v>0.56716327747815198</v>
      </c>
      <c r="T17" s="21">
        <v>0.65453178709971604</v>
      </c>
      <c r="U17" s="21">
        <v>0.722593120259587</v>
      </c>
      <c r="V17" s="21">
        <v>0.67035450381408601</v>
      </c>
      <c r="W17" s="21">
        <v>0.63108362285108899</v>
      </c>
      <c r="X17" s="21">
        <v>0.605164407329571</v>
      </c>
      <c r="Y17" s="21">
        <v>0.63743437465326103</v>
      </c>
      <c r="Z17" s="21"/>
      <c r="AA17" s="21">
        <v>0.63222466321126902</v>
      </c>
      <c r="AB17" s="21">
        <v>0.62855903201150898</v>
      </c>
      <c r="AC17" s="21">
        <v>0.69895356420662202</v>
      </c>
      <c r="AD17" s="21">
        <v>0.59709531624646395</v>
      </c>
      <c r="AE17" s="21"/>
      <c r="AF17" s="21">
        <v>0.70098391231749002</v>
      </c>
      <c r="AG17" s="21">
        <v>0.65955750785285505</v>
      </c>
      <c r="AH17" s="21">
        <v>0.64686237100900501</v>
      </c>
      <c r="AI17" s="21">
        <v>0.59327632714358403</v>
      </c>
      <c r="AJ17" s="21">
        <v>0.53226216456412301</v>
      </c>
      <c r="AK17" s="21">
        <v>0.621216370143992</v>
      </c>
      <c r="AL17" s="21"/>
      <c r="AM17" s="21">
        <v>0.53012288338501301</v>
      </c>
      <c r="AN17" s="21">
        <v>0.75255629652294798</v>
      </c>
      <c r="AO17" s="21">
        <v>0.69813304362887496</v>
      </c>
      <c r="AP17" s="21">
        <v>0.85648389400261504</v>
      </c>
      <c r="AQ17" s="21">
        <v>0.52013012974662998</v>
      </c>
      <c r="AR17" s="21"/>
      <c r="AS17" s="21">
        <v>0.52461365626321299</v>
      </c>
      <c r="AT17" s="21">
        <v>0.78252275872759403</v>
      </c>
      <c r="AU17" s="21">
        <v>0.72091433633346702</v>
      </c>
      <c r="AV17" s="21"/>
      <c r="AW17" s="21">
        <v>0.63452020066290804</v>
      </c>
      <c r="AX17" s="21">
        <v>0.60156899547838105</v>
      </c>
      <c r="AY17" s="21">
        <v>0.63403172248856998</v>
      </c>
      <c r="AZ17" s="21">
        <v>0.69321858313718698</v>
      </c>
      <c r="BA17" s="21">
        <v>0.88146352141803996</v>
      </c>
      <c r="BB17" s="21"/>
      <c r="BC17" s="21">
        <v>0.59011975783472503</v>
      </c>
      <c r="BD17" s="21">
        <v>0.67333974927809404</v>
      </c>
      <c r="BE17" s="21" t="s">
        <v>101</v>
      </c>
      <c r="BF17" s="21">
        <v>0.67185826799315396</v>
      </c>
      <c r="BG17" s="21">
        <v>0.62132885815168803</v>
      </c>
      <c r="BH17" s="21">
        <v>0.70736988124126898</v>
      </c>
      <c r="BI17" s="21">
        <v>0.60671695724424701</v>
      </c>
      <c r="BJ17" s="21"/>
      <c r="BK17" s="21">
        <v>0.68199892470833101</v>
      </c>
      <c r="BL17" s="21">
        <v>0.62237327855543101</v>
      </c>
      <c r="BM17" s="21">
        <v>0.61724324635971695</v>
      </c>
      <c r="BN17" s="21">
        <v>0.66297460636842698</v>
      </c>
      <c r="BO17" s="21">
        <v>0.67797569877768304</v>
      </c>
      <c r="BP17" s="21">
        <v>0.63667534355939104</v>
      </c>
      <c r="BQ17" s="21">
        <v>0.57362025139332495</v>
      </c>
      <c r="BR17" s="21">
        <v>0.673576246558662</v>
      </c>
      <c r="BS17" s="21"/>
      <c r="BT17" s="21">
        <v>0.72246109233847799</v>
      </c>
      <c r="BU17" s="21">
        <v>0.62174681898625095</v>
      </c>
      <c r="BV17" s="21">
        <v>0.59058258237150496</v>
      </c>
      <c r="BW17" s="21"/>
      <c r="BX17" s="21">
        <v>0.67276625271741597</v>
      </c>
      <c r="BY17" s="21">
        <v>0.60762643279970996</v>
      </c>
      <c r="BZ17" s="21"/>
      <c r="CA17" s="21">
        <v>0.85382072995681602</v>
      </c>
      <c r="CB17" s="21">
        <v>0.62942747299007296</v>
      </c>
      <c r="CC17" s="21">
        <v>0.64173417788686204</v>
      </c>
      <c r="CD17" s="21">
        <v>0.66953802260968298</v>
      </c>
      <c r="CE17" s="21">
        <v>0.55179270255044299</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9.9433686459812307E-2</v>
      </c>
      <c r="D9" s="17">
        <v>0.122797462376956</v>
      </c>
      <c r="E9" s="17">
        <v>7.6647788991221197E-2</v>
      </c>
      <c r="F9" s="17"/>
      <c r="G9" s="17">
        <v>0.12835467127518799</v>
      </c>
      <c r="H9" s="17">
        <v>0.14285959764936501</v>
      </c>
      <c r="I9" s="17">
        <v>0.12636141027817999</v>
      </c>
      <c r="J9" s="17">
        <v>9.2188594754521097E-2</v>
      </c>
      <c r="K9" s="17">
        <v>4.72194222261424E-2</v>
      </c>
      <c r="L9" s="17">
        <v>6.3600136692833598E-2</v>
      </c>
      <c r="M9" s="17"/>
      <c r="N9" s="17">
        <v>0.16227411361663699</v>
      </c>
      <c r="O9" s="17">
        <v>8.4185060247622207E-2</v>
      </c>
      <c r="P9" s="17">
        <v>9.5398115544197998E-2</v>
      </c>
      <c r="Q9" s="17">
        <v>8.4107259078377197E-2</v>
      </c>
      <c r="R9" s="17">
        <v>0.11177592485813501</v>
      </c>
      <c r="S9" s="17">
        <v>8.3397612165889298E-2</v>
      </c>
      <c r="T9" s="17">
        <v>0.104821237255905</v>
      </c>
      <c r="U9" s="17">
        <v>2.3172415437747999E-2</v>
      </c>
      <c r="V9" s="17">
        <v>9.2948485195877506E-2</v>
      </c>
      <c r="W9" s="17">
        <v>7.1362669660483394E-2</v>
      </c>
      <c r="X9" s="17">
        <v>0.11106824999516</v>
      </c>
      <c r="Y9" s="17">
        <v>0.12333782959764999</v>
      </c>
      <c r="Z9" s="17"/>
      <c r="AA9" s="17">
        <v>0.104864797854594</v>
      </c>
      <c r="AB9" s="17">
        <v>0.106675144446676</v>
      </c>
      <c r="AC9" s="17">
        <v>8.8087980366095706E-2</v>
      </c>
      <c r="AD9" s="17">
        <v>9.27301286736852E-2</v>
      </c>
      <c r="AE9" s="17"/>
      <c r="AF9" s="17">
        <v>0.15391846390825101</v>
      </c>
      <c r="AG9" s="17">
        <v>9.9397114070705506E-2</v>
      </c>
      <c r="AH9" s="17">
        <v>7.6278340326150898E-2</v>
      </c>
      <c r="AI9" s="17">
        <v>5.3044646063649899E-2</v>
      </c>
      <c r="AJ9" s="17">
        <v>9.3217639785945605E-2</v>
      </c>
      <c r="AK9" s="17">
        <v>0.107747690376523</v>
      </c>
      <c r="AL9" s="17"/>
      <c r="AM9" s="17">
        <v>9.5067278584922602E-2</v>
      </c>
      <c r="AN9" s="17">
        <v>0.12406853250083499</v>
      </c>
      <c r="AO9" s="17">
        <v>0.10194681360498099</v>
      </c>
      <c r="AP9" s="17">
        <v>9.0303089094068797E-2</v>
      </c>
      <c r="AQ9" s="17">
        <v>4.6683118361768798E-2</v>
      </c>
      <c r="AR9" s="17"/>
      <c r="AS9" s="17">
        <v>0.110663355900365</v>
      </c>
      <c r="AT9" s="17">
        <v>0.111336325358144</v>
      </c>
      <c r="AU9" s="17">
        <v>0.12068478311513101</v>
      </c>
      <c r="AV9" s="17"/>
      <c r="AW9" s="17">
        <v>8.5319400990670202E-2</v>
      </c>
      <c r="AX9" s="17">
        <v>8.1084715361073201E-2</v>
      </c>
      <c r="AY9" s="17">
        <v>0.10790537887519</v>
      </c>
      <c r="AZ9" s="17">
        <v>0.14730526452255999</v>
      </c>
      <c r="BA9" s="17">
        <v>0.18132496917004501</v>
      </c>
      <c r="BB9" s="17"/>
      <c r="BC9" s="17">
        <v>0.102845094993099</v>
      </c>
      <c r="BD9" s="17">
        <v>0.105116272412265</v>
      </c>
      <c r="BE9" s="17" t="s">
        <v>101</v>
      </c>
      <c r="BF9" s="17">
        <v>0.134896657100357</v>
      </c>
      <c r="BG9" s="17">
        <v>0.120816063281752</v>
      </c>
      <c r="BH9" s="17">
        <v>5.3359364759409902E-2</v>
      </c>
      <c r="BI9" s="17">
        <v>8.8282293978795195E-2</v>
      </c>
      <c r="BJ9" s="17"/>
      <c r="BK9" s="17">
        <v>0.13071701243203901</v>
      </c>
      <c r="BL9" s="17">
        <v>0.104301335737322</v>
      </c>
      <c r="BM9" s="17">
        <v>6.0582669023061302E-2</v>
      </c>
      <c r="BN9" s="17">
        <v>8.1588375303982302E-2</v>
      </c>
      <c r="BO9" s="17">
        <v>8.84837747337721E-2</v>
      </c>
      <c r="BP9" s="17">
        <v>0.12961774962150799</v>
      </c>
      <c r="BQ9" s="17">
        <v>0.11642634862789999</v>
      </c>
      <c r="BR9" s="17">
        <v>0.21848578695875501</v>
      </c>
      <c r="BS9" s="17"/>
      <c r="BT9" s="17">
        <v>0.131092506310166</v>
      </c>
      <c r="BU9" s="17">
        <v>5.7244145862082499E-2</v>
      </c>
      <c r="BV9" s="17">
        <v>0.100255645130171</v>
      </c>
      <c r="BW9" s="17"/>
      <c r="BX9" s="17">
        <v>0.15167714983651601</v>
      </c>
      <c r="BY9" s="17">
        <v>9.6759308071832098E-2</v>
      </c>
      <c r="BZ9" s="17"/>
      <c r="CA9" s="17">
        <v>0.29655287649877299</v>
      </c>
      <c r="CB9" s="17">
        <v>0.12837441981126299</v>
      </c>
      <c r="CC9" s="17">
        <v>0.105932461741269</v>
      </c>
      <c r="CD9" s="17">
        <v>9.7603000424944505E-2</v>
      </c>
      <c r="CE9" s="17">
        <v>9.6710438855985903E-2</v>
      </c>
    </row>
    <row r="10" spans="2:83" x14ac:dyDescent="0.35">
      <c r="B10" s="18" t="s">
        <v>174</v>
      </c>
      <c r="C10" s="17">
        <v>0.216644102191074</v>
      </c>
      <c r="D10" s="17">
        <v>0.2212501670415</v>
      </c>
      <c r="E10" s="17">
        <v>0.21407377193802801</v>
      </c>
      <c r="F10" s="17"/>
      <c r="G10" s="17">
        <v>0.28434313232622099</v>
      </c>
      <c r="H10" s="17">
        <v>0.26689302016483102</v>
      </c>
      <c r="I10" s="17">
        <v>0.21901924011585999</v>
      </c>
      <c r="J10" s="17">
        <v>0.21302081619674701</v>
      </c>
      <c r="K10" s="17">
        <v>0.19050823690968499</v>
      </c>
      <c r="L10" s="17">
        <v>0.148937086895162</v>
      </c>
      <c r="M10" s="17"/>
      <c r="N10" s="17">
        <v>0.241595689752304</v>
      </c>
      <c r="O10" s="17">
        <v>0.251776400126694</v>
      </c>
      <c r="P10" s="17">
        <v>0.20321362009756899</v>
      </c>
      <c r="Q10" s="17">
        <v>0.19329183559429899</v>
      </c>
      <c r="R10" s="17">
        <v>0.166655275953208</v>
      </c>
      <c r="S10" s="17">
        <v>0.27622071921254199</v>
      </c>
      <c r="T10" s="17">
        <v>0.21821484851073</v>
      </c>
      <c r="U10" s="17">
        <v>0.20579741221092901</v>
      </c>
      <c r="V10" s="17">
        <v>0.18218528544434401</v>
      </c>
      <c r="W10" s="17">
        <v>0.22253319053073001</v>
      </c>
      <c r="X10" s="17">
        <v>0.20192542790566101</v>
      </c>
      <c r="Y10" s="17">
        <v>0.13439807177649599</v>
      </c>
      <c r="Z10" s="17"/>
      <c r="AA10" s="17">
        <v>0.24677859597990001</v>
      </c>
      <c r="AB10" s="17">
        <v>0.206240767788891</v>
      </c>
      <c r="AC10" s="17">
        <v>0.22342395125168399</v>
      </c>
      <c r="AD10" s="17">
        <v>0.18877559739371899</v>
      </c>
      <c r="AE10" s="17"/>
      <c r="AF10" s="17">
        <v>0.23377911498382201</v>
      </c>
      <c r="AG10" s="17">
        <v>0.204194892353146</v>
      </c>
      <c r="AH10" s="17">
        <v>0.225508526920144</v>
      </c>
      <c r="AI10" s="17">
        <v>0.224170139546118</v>
      </c>
      <c r="AJ10" s="17">
        <v>0.20029729180502201</v>
      </c>
      <c r="AK10" s="17">
        <v>0.200266347164718</v>
      </c>
      <c r="AL10" s="17"/>
      <c r="AM10" s="17">
        <v>0.24995854810432699</v>
      </c>
      <c r="AN10" s="17">
        <v>0.221255634566042</v>
      </c>
      <c r="AO10" s="17">
        <v>0.19828277725247201</v>
      </c>
      <c r="AP10" s="17">
        <v>8.5777178862048206E-2</v>
      </c>
      <c r="AQ10" s="17">
        <v>0.193157465236691</v>
      </c>
      <c r="AR10" s="17"/>
      <c r="AS10" s="17">
        <v>0.26426730731085901</v>
      </c>
      <c r="AT10" s="17">
        <v>0.215287888295149</v>
      </c>
      <c r="AU10" s="17">
        <v>0.22874080970249</v>
      </c>
      <c r="AV10" s="17"/>
      <c r="AW10" s="17">
        <v>0.16885730293035101</v>
      </c>
      <c r="AX10" s="17">
        <v>0.21461302006775901</v>
      </c>
      <c r="AY10" s="17">
        <v>0.24055840356514399</v>
      </c>
      <c r="AZ10" s="17">
        <v>0.27165143585046903</v>
      </c>
      <c r="BA10" s="17">
        <v>0.32936822991387599</v>
      </c>
      <c r="BB10" s="17"/>
      <c r="BC10" s="17">
        <v>0.21382313921693699</v>
      </c>
      <c r="BD10" s="17">
        <v>0.23589363482138501</v>
      </c>
      <c r="BE10" s="17" t="s">
        <v>101</v>
      </c>
      <c r="BF10" s="17">
        <v>0.22731059993698099</v>
      </c>
      <c r="BG10" s="17">
        <v>0.19513216623017099</v>
      </c>
      <c r="BH10" s="17">
        <v>0.23065961161196499</v>
      </c>
      <c r="BI10" s="17">
        <v>0.107205674085432</v>
      </c>
      <c r="BJ10" s="17"/>
      <c r="BK10" s="17">
        <v>0.15385136587585699</v>
      </c>
      <c r="BL10" s="17">
        <v>0.17075770658193101</v>
      </c>
      <c r="BM10" s="17">
        <v>0.243177047097065</v>
      </c>
      <c r="BN10" s="17">
        <v>0.21096131845666799</v>
      </c>
      <c r="BO10" s="17">
        <v>0.23681803337621599</v>
      </c>
      <c r="BP10" s="17">
        <v>0.24983332272660699</v>
      </c>
      <c r="BQ10" s="17">
        <v>0.243204520479671</v>
      </c>
      <c r="BR10" s="17">
        <v>0.25682254948969302</v>
      </c>
      <c r="BS10" s="17"/>
      <c r="BT10" s="17">
        <v>0.26204062318177701</v>
      </c>
      <c r="BU10" s="17">
        <v>0.187656731488824</v>
      </c>
      <c r="BV10" s="17">
        <v>0.20328511842269301</v>
      </c>
      <c r="BW10" s="17"/>
      <c r="BX10" s="17">
        <v>0.25644833112945398</v>
      </c>
      <c r="BY10" s="17">
        <v>0.22978139071935499</v>
      </c>
      <c r="BZ10" s="17"/>
      <c r="CA10" s="17">
        <v>0.31505273090292701</v>
      </c>
      <c r="CB10" s="17">
        <v>0.28481642572064603</v>
      </c>
      <c r="CC10" s="17">
        <v>0.213124536444011</v>
      </c>
      <c r="CD10" s="17">
        <v>0.29225811219365899</v>
      </c>
      <c r="CE10" s="17">
        <v>0.231684010690276</v>
      </c>
    </row>
    <row r="11" spans="2:83" x14ac:dyDescent="0.35">
      <c r="B11" s="18" t="s">
        <v>175</v>
      </c>
      <c r="C11" s="17">
        <v>0.26999861366984201</v>
      </c>
      <c r="D11" s="17">
        <v>0.254496503131938</v>
      </c>
      <c r="E11" s="17">
        <v>0.28344270812038203</v>
      </c>
      <c r="F11" s="17"/>
      <c r="G11" s="17">
        <v>0.22214589762919201</v>
      </c>
      <c r="H11" s="17">
        <v>0.23482328414039699</v>
      </c>
      <c r="I11" s="17">
        <v>0.29214444044781801</v>
      </c>
      <c r="J11" s="17">
        <v>0.31120425697360599</v>
      </c>
      <c r="K11" s="17">
        <v>0.23509200306164399</v>
      </c>
      <c r="L11" s="17">
        <v>0.30268785584610503</v>
      </c>
      <c r="M11" s="17"/>
      <c r="N11" s="17">
        <v>0.21984513316538301</v>
      </c>
      <c r="O11" s="17">
        <v>0.27279478909018301</v>
      </c>
      <c r="P11" s="17">
        <v>0.28914125347610098</v>
      </c>
      <c r="Q11" s="17">
        <v>0.33352408585770099</v>
      </c>
      <c r="R11" s="17">
        <v>0.27245724240815</v>
      </c>
      <c r="S11" s="17">
        <v>0.27624705253444398</v>
      </c>
      <c r="T11" s="17">
        <v>0.20721867062667801</v>
      </c>
      <c r="U11" s="17">
        <v>0.31231740627476801</v>
      </c>
      <c r="V11" s="17">
        <v>0.29014739323655298</v>
      </c>
      <c r="W11" s="17">
        <v>0.29035730320335801</v>
      </c>
      <c r="X11" s="17">
        <v>0.22961260778235401</v>
      </c>
      <c r="Y11" s="17">
        <v>0.27025556690118502</v>
      </c>
      <c r="Z11" s="17"/>
      <c r="AA11" s="17">
        <v>0.23470845404898999</v>
      </c>
      <c r="AB11" s="17">
        <v>0.28066283884793802</v>
      </c>
      <c r="AC11" s="17">
        <v>0.29002853840029003</v>
      </c>
      <c r="AD11" s="17">
        <v>0.28152711704704703</v>
      </c>
      <c r="AE11" s="17"/>
      <c r="AF11" s="17">
        <v>0.21599754044205599</v>
      </c>
      <c r="AG11" s="17">
        <v>0.27631984590549402</v>
      </c>
      <c r="AH11" s="17">
        <v>0.26259174764419801</v>
      </c>
      <c r="AI11" s="17">
        <v>0.29400942551333598</v>
      </c>
      <c r="AJ11" s="17">
        <v>0.31827118883951699</v>
      </c>
      <c r="AK11" s="17">
        <v>0.287574563325807</v>
      </c>
      <c r="AL11" s="17"/>
      <c r="AM11" s="17">
        <v>0.282593181668228</v>
      </c>
      <c r="AN11" s="17">
        <v>0.22545455900408801</v>
      </c>
      <c r="AO11" s="17">
        <v>0.254092432972997</v>
      </c>
      <c r="AP11" s="17">
        <v>0.32827794591092602</v>
      </c>
      <c r="AQ11" s="17">
        <v>0.32956999735491499</v>
      </c>
      <c r="AR11" s="17"/>
      <c r="AS11" s="17">
        <v>0.270359620195322</v>
      </c>
      <c r="AT11" s="17">
        <v>0.22855973373511801</v>
      </c>
      <c r="AU11" s="17">
        <v>0.26938521216253603</v>
      </c>
      <c r="AV11" s="17"/>
      <c r="AW11" s="17">
        <v>0.32674742865114897</v>
      </c>
      <c r="AX11" s="17">
        <v>0.271825722081387</v>
      </c>
      <c r="AY11" s="17">
        <v>0.228883184396938</v>
      </c>
      <c r="AZ11" s="17">
        <v>0.23224043411603301</v>
      </c>
      <c r="BA11" s="17">
        <v>0.11406451072844299</v>
      </c>
      <c r="BB11" s="17"/>
      <c r="BC11" s="17">
        <v>0.26382686698294999</v>
      </c>
      <c r="BD11" s="17">
        <v>0.28754332247898901</v>
      </c>
      <c r="BE11" s="17" t="s">
        <v>101</v>
      </c>
      <c r="BF11" s="17">
        <v>0.230379096523424</v>
      </c>
      <c r="BG11" s="17">
        <v>0.26336864291199502</v>
      </c>
      <c r="BH11" s="17">
        <v>0.28534788541332301</v>
      </c>
      <c r="BI11" s="17">
        <v>0.29031839402850101</v>
      </c>
      <c r="BJ11" s="17"/>
      <c r="BK11" s="17">
        <v>0.23148677201026999</v>
      </c>
      <c r="BL11" s="17">
        <v>0.28622389318396502</v>
      </c>
      <c r="BM11" s="17">
        <v>0.26706471861679698</v>
      </c>
      <c r="BN11" s="17">
        <v>0.29490583270517001</v>
      </c>
      <c r="BO11" s="17">
        <v>0.28212148531467202</v>
      </c>
      <c r="BP11" s="17">
        <v>0.23155769650098301</v>
      </c>
      <c r="BQ11" s="17">
        <v>0.20692912771969699</v>
      </c>
      <c r="BR11" s="17">
        <v>0.26044944610500997</v>
      </c>
      <c r="BS11" s="17"/>
      <c r="BT11" s="17">
        <v>0.279513671391876</v>
      </c>
      <c r="BU11" s="17">
        <v>0.27770014615049898</v>
      </c>
      <c r="BV11" s="17">
        <v>0.25882608731506002</v>
      </c>
      <c r="BW11" s="17"/>
      <c r="BX11" s="17">
        <v>0.22434308308761999</v>
      </c>
      <c r="BY11" s="17">
        <v>0.28537581294453801</v>
      </c>
      <c r="BZ11" s="17"/>
      <c r="CA11" s="17">
        <v>0.15519333147610401</v>
      </c>
      <c r="CB11" s="17">
        <v>0.237663439905105</v>
      </c>
      <c r="CC11" s="17">
        <v>0.27334670958782598</v>
      </c>
      <c r="CD11" s="17">
        <v>0.27605457901956698</v>
      </c>
      <c r="CE11" s="17">
        <v>0.28527883591751402</v>
      </c>
    </row>
    <row r="12" spans="2:83" x14ac:dyDescent="0.35">
      <c r="B12" s="18" t="s">
        <v>176</v>
      </c>
      <c r="C12" s="17">
        <v>0.25419812825652399</v>
      </c>
      <c r="D12" s="17">
        <v>0.23941964354283701</v>
      </c>
      <c r="E12" s="17">
        <v>0.26876182301847901</v>
      </c>
      <c r="F12" s="17"/>
      <c r="G12" s="17">
        <v>0.186413731730076</v>
      </c>
      <c r="H12" s="17">
        <v>0.176180406870621</v>
      </c>
      <c r="I12" s="17">
        <v>0.21352764732054</v>
      </c>
      <c r="J12" s="17">
        <v>0.22993485891163201</v>
      </c>
      <c r="K12" s="17">
        <v>0.32641521562710601</v>
      </c>
      <c r="L12" s="17">
        <v>0.36745129273982802</v>
      </c>
      <c r="M12" s="17"/>
      <c r="N12" s="17">
        <v>0.19025016364084199</v>
      </c>
      <c r="O12" s="17">
        <v>0.21584459616624599</v>
      </c>
      <c r="P12" s="17">
        <v>0.25657130480270302</v>
      </c>
      <c r="Q12" s="17">
        <v>0.24370109176996199</v>
      </c>
      <c r="R12" s="17">
        <v>0.29040815845301798</v>
      </c>
      <c r="S12" s="17">
        <v>0.23921834391416599</v>
      </c>
      <c r="T12" s="17">
        <v>0.30952493310055201</v>
      </c>
      <c r="U12" s="17">
        <v>0.32250301057139102</v>
      </c>
      <c r="V12" s="17">
        <v>0.258239292197322</v>
      </c>
      <c r="W12" s="17">
        <v>0.28423241871708499</v>
      </c>
      <c r="X12" s="17">
        <v>0.29223264528556597</v>
      </c>
      <c r="Y12" s="17">
        <v>0.298539601643865</v>
      </c>
      <c r="Z12" s="17"/>
      <c r="AA12" s="17">
        <v>0.2690518863686</v>
      </c>
      <c r="AB12" s="17">
        <v>0.24370370723370199</v>
      </c>
      <c r="AC12" s="17">
        <v>0.26831131226837401</v>
      </c>
      <c r="AD12" s="17">
        <v>0.23867246303133899</v>
      </c>
      <c r="AE12" s="17"/>
      <c r="AF12" s="17">
        <v>0.22129295254143899</v>
      </c>
      <c r="AG12" s="17">
        <v>0.24227230137004899</v>
      </c>
      <c r="AH12" s="17">
        <v>0.24247188933188701</v>
      </c>
      <c r="AI12" s="17">
        <v>0.29677823226011102</v>
      </c>
      <c r="AJ12" s="17">
        <v>0.28100100863983002</v>
      </c>
      <c r="AK12" s="17">
        <v>0.27901989804996702</v>
      </c>
      <c r="AL12" s="17"/>
      <c r="AM12" s="17">
        <v>0.259457457514567</v>
      </c>
      <c r="AN12" s="17">
        <v>0.21976272436442501</v>
      </c>
      <c r="AO12" s="17">
        <v>0.29224145733143397</v>
      </c>
      <c r="AP12" s="17">
        <v>0.33901309667601998</v>
      </c>
      <c r="AQ12" s="17">
        <v>0.25819903587301102</v>
      </c>
      <c r="AR12" s="17"/>
      <c r="AS12" s="17">
        <v>0.27152981483451699</v>
      </c>
      <c r="AT12" s="17">
        <v>0.236995993040342</v>
      </c>
      <c r="AU12" s="17">
        <v>0.23737507945252001</v>
      </c>
      <c r="AV12" s="17"/>
      <c r="AW12" s="17">
        <v>0.26315535250587702</v>
      </c>
      <c r="AX12" s="17">
        <v>0.26192428509472498</v>
      </c>
      <c r="AY12" s="17">
        <v>0.27927675474675401</v>
      </c>
      <c r="AZ12" s="17">
        <v>0.18730102412240801</v>
      </c>
      <c r="BA12" s="17">
        <v>0.17874282302925801</v>
      </c>
      <c r="BB12" s="17"/>
      <c r="BC12" s="17">
        <v>0.28814826954929601</v>
      </c>
      <c r="BD12" s="17">
        <v>0.219535314604237</v>
      </c>
      <c r="BE12" s="17" t="s">
        <v>101</v>
      </c>
      <c r="BF12" s="17">
        <v>0.201246211881564</v>
      </c>
      <c r="BG12" s="17">
        <v>0.23591896350629099</v>
      </c>
      <c r="BH12" s="17">
        <v>0.23120370526672401</v>
      </c>
      <c r="BI12" s="17">
        <v>0.31229652011501602</v>
      </c>
      <c r="BJ12" s="17"/>
      <c r="BK12" s="17">
        <v>0.22782366596033701</v>
      </c>
      <c r="BL12" s="17">
        <v>0.28069559857753801</v>
      </c>
      <c r="BM12" s="17">
        <v>0.26721804209827899</v>
      </c>
      <c r="BN12" s="17">
        <v>0.25945627275313699</v>
      </c>
      <c r="BO12" s="17">
        <v>0.24204080293361799</v>
      </c>
      <c r="BP12" s="17">
        <v>0.25316525513173899</v>
      </c>
      <c r="BQ12" s="17">
        <v>0.21655583989271901</v>
      </c>
      <c r="BR12" s="17">
        <v>0.172922984329795</v>
      </c>
      <c r="BS12" s="17"/>
      <c r="BT12" s="17">
        <v>0.192837963890163</v>
      </c>
      <c r="BU12" s="17">
        <v>0.32593084346519102</v>
      </c>
      <c r="BV12" s="17">
        <v>0.25362984184306198</v>
      </c>
      <c r="BW12" s="17"/>
      <c r="BX12" s="17">
        <v>0.226337395363083</v>
      </c>
      <c r="BY12" s="17">
        <v>0.22659485214053601</v>
      </c>
      <c r="BZ12" s="17"/>
      <c r="CA12" s="17">
        <v>0.145540334066253</v>
      </c>
      <c r="CB12" s="17">
        <v>0.223663386130141</v>
      </c>
      <c r="CC12" s="17">
        <v>0.230743600664464</v>
      </c>
      <c r="CD12" s="17">
        <v>0.219149841967305</v>
      </c>
      <c r="CE12" s="17">
        <v>0.19493373785023199</v>
      </c>
    </row>
    <row r="13" spans="2:83" x14ac:dyDescent="0.35">
      <c r="B13" s="18" t="s">
        <v>177</v>
      </c>
      <c r="C13" s="17">
        <v>0.12549982037868701</v>
      </c>
      <c r="D13" s="17">
        <v>0.13521165902733001</v>
      </c>
      <c r="E13" s="17">
        <v>0.116158696521628</v>
      </c>
      <c r="F13" s="17"/>
      <c r="G13" s="17">
        <v>0.149164648332132</v>
      </c>
      <c r="H13" s="17">
        <v>0.13831474326911999</v>
      </c>
      <c r="I13" s="17">
        <v>0.10872711160918901</v>
      </c>
      <c r="J13" s="17">
        <v>0.1153604417831</v>
      </c>
      <c r="K13" s="17">
        <v>0.15700608214669301</v>
      </c>
      <c r="L13" s="17">
        <v>9.9996844371596103E-2</v>
      </c>
      <c r="M13" s="17"/>
      <c r="N13" s="17">
        <v>0.148953523417265</v>
      </c>
      <c r="O13" s="17">
        <v>0.13108318788607701</v>
      </c>
      <c r="P13" s="17">
        <v>0.12952764971332201</v>
      </c>
      <c r="Q13" s="17">
        <v>0.120146002461717</v>
      </c>
      <c r="R13" s="17">
        <v>0.126316837884208</v>
      </c>
      <c r="S13" s="17">
        <v>8.0749388089245103E-2</v>
      </c>
      <c r="T13" s="17">
        <v>0.107426885741919</v>
      </c>
      <c r="U13" s="17">
        <v>0.13620975550516501</v>
      </c>
      <c r="V13" s="17">
        <v>0.15152173046495299</v>
      </c>
      <c r="W13" s="17">
        <v>0.11341531200713</v>
      </c>
      <c r="X13" s="17">
        <v>0.118352676355748</v>
      </c>
      <c r="Y13" s="17">
        <v>0.116165063097618</v>
      </c>
      <c r="Z13" s="17"/>
      <c r="AA13" s="17">
        <v>0.12595006915305301</v>
      </c>
      <c r="AB13" s="17">
        <v>0.12790459087095099</v>
      </c>
      <c r="AC13" s="17">
        <v>0.10508403711724</v>
      </c>
      <c r="AD13" s="17">
        <v>0.14148876549901901</v>
      </c>
      <c r="AE13" s="17"/>
      <c r="AF13" s="17">
        <v>0.13975318371536799</v>
      </c>
      <c r="AG13" s="17">
        <v>0.14379385242368101</v>
      </c>
      <c r="AH13" s="17">
        <v>0.161445534611422</v>
      </c>
      <c r="AI13" s="17">
        <v>9.4615349005843993E-2</v>
      </c>
      <c r="AJ13" s="17">
        <v>7.2784595269638805E-2</v>
      </c>
      <c r="AK13" s="17">
        <v>0.10205503317353599</v>
      </c>
      <c r="AL13" s="17"/>
      <c r="AM13" s="17">
        <v>8.3060285502391196E-2</v>
      </c>
      <c r="AN13" s="17">
        <v>0.18983404679218499</v>
      </c>
      <c r="AO13" s="17">
        <v>0.122105097795806</v>
      </c>
      <c r="AP13" s="17">
        <v>0.156628689456937</v>
      </c>
      <c r="AQ13" s="17">
        <v>9.4202685565273406E-2</v>
      </c>
      <c r="AR13" s="17"/>
      <c r="AS13" s="17">
        <v>5.8163586239143701E-2</v>
      </c>
      <c r="AT13" s="17">
        <v>0.189139408662059</v>
      </c>
      <c r="AU13" s="17">
        <v>0.110260757187152</v>
      </c>
      <c r="AV13" s="17"/>
      <c r="AW13" s="17">
        <v>0.104324040365759</v>
      </c>
      <c r="AX13" s="17">
        <v>0.13504003455902899</v>
      </c>
      <c r="AY13" s="17">
        <v>0.122835342191656</v>
      </c>
      <c r="AZ13" s="17">
        <v>0.141297628307367</v>
      </c>
      <c r="BA13" s="17">
        <v>0.16295927819257899</v>
      </c>
      <c r="BB13" s="17"/>
      <c r="BC13" s="17">
        <v>0.10380955190546701</v>
      </c>
      <c r="BD13" s="17">
        <v>0.11911350876813299</v>
      </c>
      <c r="BE13" s="17" t="s">
        <v>101</v>
      </c>
      <c r="BF13" s="17">
        <v>0.156468680925795</v>
      </c>
      <c r="BG13" s="17">
        <v>0.11863906552277401</v>
      </c>
      <c r="BH13" s="17">
        <v>0.175451909565293</v>
      </c>
      <c r="BI13" s="17">
        <v>0.16645593167936701</v>
      </c>
      <c r="BJ13" s="17"/>
      <c r="BK13" s="17">
        <v>0.175962198873125</v>
      </c>
      <c r="BL13" s="17">
        <v>0.12206877270251899</v>
      </c>
      <c r="BM13" s="17">
        <v>0.12790594554129001</v>
      </c>
      <c r="BN13" s="17">
        <v>0.119192952181592</v>
      </c>
      <c r="BO13" s="17">
        <v>0.12380243343868599</v>
      </c>
      <c r="BP13" s="17">
        <v>0.11313675786123099</v>
      </c>
      <c r="BQ13" s="17">
        <v>0.191784035326314</v>
      </c>
      <c r="BR13" s="17">
        <v>9.1319233116746307E-2</v>
      </c>
      <c r="BS13" s="17"/>
      <c r="BT13" s="17">
        <v>0.111236698660027</v>
      </c>
      <c r="BU13" s="17">
        <v>0.11289169611383899</v>
      </c>
      <c r="BV13" s="17">
        <v>0.14533059347132901</v>
      </c>
      <c r="BW13" s="17"/>
      <c r="BX13" s="17">
        <v>0.125553834654105</v>
      </c>
      <c r="BY13" s="17">
        <v>0.121094288977928</v>
      </c>
      <c r="BZ13" s="17"/>
      <c r="CA13" s="17">
        <v>8.7660727055943202E-2</v>
      </c>
      <c r="CB13" s="17">
        <v>0.10938578110858301</v>
      </c>
      <c r="CC13" s="17">
        <v>0.143516220774451</v>
      </c>
      <c r="CD13" s="17">
        <v>9.8223838479804995E-2</v>
      </c>
      <c r="CE13" s="17">
        <v>0.14427577143797299</v>
      </c>
    </row>
    <row r="14" spans="2:83" x14ac:dyDescent="0.35">
      <c r="B14" s="18" t="s">
        <v>113</v>
      </c>
      <c r="C14" s="17">
        <v>3.4225649044060003E-2</v>
      </c>
      <c r="D14" s="17">
        <v>2.6824564879440099E-2</v>
      </c>
      <c r="E14" s="17">
        <v>4.0915211410262498E-2</v>
      </c>
      <c r="F14" s="17"/>
      <c r="G14" s="17">
        <v>2.95779187071901E-2</v>
      </c>
      <c r="H14" s="17">
        <v>4.09289479056658E-2</v>
      </c>
      <c r="I14" s="17">
        <v>4.0220150228413999E-2</v>
      </c>
      <c r="J14" s="17">
        <v>3.82910313803939E-2</v>
      </c>
      <c r="K14" s="17">
        <v>4.3759040028728997E-2</v>
      </c>
      <c r="L14" s="17">
        <v>1.7326783454474599E-2</v>
      </c>
      <c r="M14" s="17"/>
      <c r="N14" s="17">
        <v>3.7081376407569401E-2</v>
      </c>
      <c r="O14" s="17">
        <v>4.4315966483178197E-2</v>
      </c>
      <c r="P14" s="17">
        <v>2.61480563661067E-2</v>
      </c>
      <c r="Q14" s="17">
        <v>2.5229725237943201E-2</v>
      </c>
      <c r="R14" s="17">
        <v>3.2386560443280303E-2</v>
      </c>
      <c r="S14" s="17">
        <v>4.4166884083713498E-2</v>
      </c>
      <c r="T14" s="17">
        <v>5.2793424764216702E-2</v>
      </c>
      <c r="U14" s="17">
        <v>0</v>
      </c>
      <c r="V14" s="17">
        <v>2.4957813460950599E-2</v>
      </c>
      <c r="W14" s="17">
        <v>1.8099105881212899E-2</v>
      </c>
      <c r="X14" s="17">
        <v>4.6808392675510901E-2</v>
      </c>
      <c r="Y14" s="17">
        <v>5.7303866983186499E-2</v>
      </c>
      <c r="Z14" s="17"/>
      <c r="AA14" s="17">
        <v>1.8646196594863398E-2</v>
      </c>
      <c r="AB14" s="17">
        <v>3.4812950811842103E-2</v>
      </c>
      <c r="AC14" s="17">
        <v>2.5064180596315499E-2</v>
      </c>
      <c r="AD14" s="17">
        <v>5.6805928355190903E-2</v>
      </c>
      <c r="AE14" s="17"/>
      <c r="AF14" s="17">
        <v>3.5258744409064201E-2</v>
      </c>
      <c r="AG14" s="17">
        <v>3.4021993876923701E-2</v>
      </c>
      <c r="AH14" s="17">
        <v>3.1703961166198801E-2</v>
      </c>
      <c r="AI14" s="17">
        <v>3.7382207610940701E-2</v>
      </c>
      <c r="AJ14" s="17">
        <v>3.4428275660046297E-2</v>
      </c>
      <c r="AK14" s="17">
        <v>2.33364679094481E-2</v>
      </c>
      <c r="AL14" s="17"/>
      <c r="AM14" s="17">
        <v>2.98632486255648E-2</v>
      </c>
      <c r="AN14" s="17">
        <v>1.9624502772423901E-2</v>
      </c>
      <c r="AO14" s="17">
        <v>3.1331421042310098E-2</v>
      </c>
      <c r="AP14" s="17">
        <v>0</v>
      </c>
      <c r="AQ14" s="17">
        <v>7.8187697608340906E-2</v>
      </c>
      <c r="AR14" s="17"/>
      <c r="AS14" s="17">
        <v>2.5016315519793199E-2</v>
      </c>
      <c r="AT14" s="17">
        <v>1.8680650909187999E-2</v>
      </c>
      <c r="AU14" s="17">
        <v>3.35533583801714E-2</v>
      </c>
      <c r="AV14" s="17"/>
      <c r="AW14" s="17">
        <v>5.15964745561939E-2</v>
      </c>
      <c r="AX14" s="17">
        <v>3.5512222836027001E-2</v>
      </c>
      <c r="AY14" s="17">
        <v>2.0540936224319201E-2</v>
      </c>
      <c r="AZ14" s="17">
        <v>2.02042130811638E-2</v>
      </c>
      <c r="BA14" s="17">
        <v>3.3540188965798703E-2</v>
      </c>
      <c r="BB14" s="17"/>
      <c r="BC14" s="17">
        <v>2.7547077352251498E-2</v>
      </c>
      <c r="BD14" s="17">
        <v>3.2797946914990599E-2</v>
      </c>
      <c r="BE14" s="17" t="s">
        <v>101</v>
      </c>
      <c r="BF14" s="17">
        <v>4.9698753631878902E-2</v>
      </c>
      <c r="BG14" s="17">
        <v>6.6125098547016994E-2</v>
      </c>
      <c r="BH14" s="17">
        <v>2.39775233832859E-2</v>
      </c>
      <c r="BI14" s="17">
        <v>3.5441186112889399E-2</v>
      </c>
      <c r="BJ14" s="17"/>
      <c r="BK14" s="17">
        <v>8.01589848483725E-2</v>
      </c>
      <c r="BL14" s="17">
        <v>3.5952693216724597E-2</v>
      </c>
      <c r="BM14" s="17">
        <v>3.4051577623507502E-2</v>
      </c>
      <c r="BN14" s="17">
        <v>3.3895248599450402E-2</v>
      </c>
      <c r="BO14" s="17">
        <v>2.6733470203036999E-2</v>
      </c>
      <c r="BP14" s="17">
        <v>2.2689218157932099E-2</v>
      </c>
      <c r="BQ14" s="17">
        <v>2.5100127953699699E-2</v>
      </c>
      <c r="BR14" s="17">
        <v>0</v>
      </c>
      <c r="BS14" s="17"/>
      <c r="BT14" s="17">
        <v>2.3278536565990299E-2</v>
      </c>
      <c r="BU14" s="17">
        <v>3.8576436919565103E-2</v>
      </c>
      <c r="BV14" s="17">
        <v>3.8672713817684098E-2</v>
      </c>
      <c r="BW14" s="17"/>
      <c r="BX14" s="17">
        <v>1.5640205929221801E-2</v>
      </c>
      <c r="BY14" s="17">
        <v>4.0394347145809702E-2</v>
      </c>
      <c r="BZ14" s="17"/>
      <c r="CA14" s="17">
        <v>0</v>
      </c>
      <c r="CB14" s="17">
        <v>1.60965473242622E-2</v>
      </c>
      <c r="CC14" s="17">
        <v>3.3336470787978398E-2</v>
      </c>
      <c r="CD14" s="17">
        <v>1.6710627914718799E-2</v>
      </c>
      <c r="CE14" s="17">
        <v>4.7117205248019101E-2</v>
      </c>
    </row>
    <row r="15" spans="2:83" x14ac:dyDescent="0.35">
      <c r="B15" s="18" t="s">
        <v>178</v>
      </c>
      <c r="C15" s="20">
        <v>0.31607778865088598</v>
      </c>
      <c r="D15" s="20">
        <v>0.34404762941845601</v>
      </c>
      <c r="E15" s="20">
        <v>0.290721560929249</v>
      </c>
      <c r="F15" s="20"/>
      <c r="G15" s="20">
        <v>0.41269780360141001</v>
      </c>
      <c r="H15" s="20">
        <v>0.40975261781419697</v>
      </c>
      <c r="I15" s="20">
        <v>0.34538065039403998</v>
      </c>
      <c r="J15" s="20">
        <v>0.30520941095126802</v>
      </c>
      <c r="K15" s="20">
        <v>0.237727659135827</v>
      </c>
      <c r="L15" s="20">
        <v>0.21253722358799601</v>
      </c>
      <c r="M15" s="20"/>
      <c r="N15" s="20">
        <v>0.40386980336894102</v>
      </c>
      <c r="O15" s="20">
        <v>0.33596146037431601</v>
      </c>
      <c r="P15" s="20">
        <v>0.29861173564176702</v>
      </c>
      <c r="Q15" s="20">
        <v>0.27739909467267598</v>
      </c>
      <c r="R15" s="20">
        <v>0.27843120081134298</v>
      </c>
      <c r="S15" s="20">
        <v>0.35961833137843102</v>
      </c>
      <c r="T15" s="20">
        <v>0.32303608576663401</v>
      </c>
      <c r="U15" s="20">
        <v>0.22896982764867699</v>
      </c>
      <c r="V15" s="20">
        <v>0.27513377064022099</v>
      </c>
      <c r="W15" s="20">
        <v>0.293895860191213</v>
      </c>
      <c r="X15" s="20">
        <v>0.312993677900821</v>
      </c>
      <c r="Y15" s="20">
        <v>0.25773590137414598</v>
      </c>
      <c r="Z15" s="20"/>
      <c r="AA15" s="20">
        <v>0.351643393834494</v>
      </c>
      <c r="AB15" s="20">
        <v>0.31291591223556597</v>
      </c>
      <c r="AC15" s="20">
        <v>0.31151193161778001</v>
      </c>
      <c r="AD15" s="20">
        <v>0.28150572606740398</v>
      </c>
      <c r="AE15" s="20"/>
      <c r="AF15" s="20">
        <v>0.38769757889207301</v>
      </c>
      <c r="AG15" s="20">
        <v>0.30359200642385198</v>
      </c>
      <c r="AH15" s="20">
        <v>0.301786867246294</v>
      </c>
      <c r="AI15" s="20">
        <v>0.27721478560976798</v>
      </c>
      <c r="AJ15" s="20">
        <v>0.29351493159096798</v>
      </c>
      <c r="AK15" s="20">
        <v>0.30801403754124201</v>
      </c>
      <c r="AL15" s="20"/>
      <c r="AM15" s="20">
        <v>0.34502582668925003</v>
      </c>
      <c r="AN15" s="20">
        <v>0.34532416706687802</v>
      </c>
      <c r="AO15" s="20">
        <v>0.30022959085745299</v>
      </c>
      <c r="AP15" s="20">
        <v>0.176080267956117</v>
      </c>
      <c r="AQ15" s="20">
        <v>0.23984058359846</v>
      </c>
      <c r="AR15" s="20"/>
      <c r="AS15" s="20">
        <v>0.37493066321122398</v>
      </c>
      <c r="AT15" s="20">
        <v>0.32662421365329303</v>
      </c>
      <c r="AU15" s="20">
        <v>0.34942559281762098</v>
      </c>
      <c r="AV15" s="20"/>
      <c r="AW15" s="20">
        <v>0.25417670392102099</v>
      </c>
      <c r="AX15" s="20">
        <v>0.29569773542883199</v>
      </c>
      <c r="AY15" s="20">
        <v>0.34846378244033299</v>
      </c>
      <c r="AZ15" s="20">
        <v>0.41895670037302801</v>
      </c>
      <c r="BA15" s="20">
        <v>0.51069319908392097</v>
      </c>
      <c r="BB15" s="20"/>
      <c r="BC15" s="20">
        <v>0.31666823421003598</v>
      </c>
      <c r="BD15" s="20">
        <v>0.34100990723364999</v>
      </c>
      <c r="BE15" s="20" t="s">
        <v>101</v>
      </c>
      <c r="BF15" s="20">
        <v>0.36220725703733803</v>
      </c>
      <c r="BG15" s="20">
        <v>0.31594822951192297</v>
      </c>
      <c r="BH15" s="20">
        <v>0.28401897637137502</v>
      </c>
      <c r="BI15" s="20">
        <v>0.195487968064227</v>
      </c>
      <c r="BJ15" s="20"/>
      <c r="BK15" s="20">
        <v>0.284568378307896</v>
      </c>
      <c r="BL15" s="20">
        <v>0.27505904231925299</v>
      </c>
      <c r="BM15" s="20">
        <v>0.30375971612012598</v>
      </c>
      <c r="BN15" s="20">
        <v>0.29254969376065099</v>
      </c>
      <c r="BO15" s="20">
        <v>0.32530180810998799</v>
      </c>
      <c r="BP15" s="20">
        <v>0.37945107234811398</v>
      </c>
      <c r="BQ15" s="20">
        <v>0.35963086910757103</v>
      </c>
      <c r="BR15" s="20">
        <v>0.475308336448449</v>
      </c>
      <c r="BS15" s="20"/>
      <c r="BT15" s="20">
        <v>0.39313312949194401</v>
      </c>
      <c r="BU15" s="20">
        <v>0.24490087735090599</v>
      </c>
      <c r="BV15" s="20">
        <v>0.30354076355286502</v>
      </c>
      <c r="BW15" s="20"/>
      <c r="BX15" s="20">
        <v>0.40812548096597001</v>
      </c>
      <c r="BY15" s="20">
        <v>0.32654069879118702</v>
      </c>
      <c r="BZ15" s="20"/>
      <c r="CA15" s="20">
        <v>0.6116056074017</v>
      </c>
      <c r="CB15" s="20">
        <v>0.41319084553190899</v>
      </c>
      <c r="CC15" s="20">
        <v>0.31905699818527999</v>
      </c>
      <c r="CD15" s="20">
        <v>0.38986111261860401</v>
      </c>
      <c r="CE15" s="20">
        <v>0.32839444954626201</v>
      </c>
    </row>
    <row r="16" spans="2:83" x14ac:dyDescent="0.35">
      <c r="B16" s="18" t="s">
        <v>179</v>
      </c>
      <c r="C16" s="20">
        <v>0.379697948635212</v>
      </c>
      <c r="D16" s="20">
        <v>0.37463130257016602</v>
      </c>
      <c r="E16" s="20">
        <v>0.38492051954010698</v>
      </c>
      <c r="F16" s="20"/>
      <c r="G16" s="20">
        <v>0.33557838006220803</v>
      </c>
      <c r="H16" s="20">
        <v>0.314495150139741</v>
      </c>
      <c r="I16" s="20">
        <v>0.32225475892972899</v>
      </c>
      <c r="J16" s="20">
        <v>0.34529530069473202</v>
      </c>
      <c r="K16" s="20">
        <v>0.483421297773799</v>
      </c>
      <c r="L16" s="20">
        <v>0.46744813711142402</v>
      </c>
      <c r="M16" s="20"/>
      <c r="N16" s="20">
        <v>0.339203687058107</v>
      </c>
      <c r="O16" s="20">
        <v>0.346927784052323</v>
      </c>
      <c r="P16" s="20">
        <v>0.38609895451602499</v>
      </c>
      <c r="Q16" s="20">
        <v>0.36384709423167899</v>
      </c>
      <c r="R16" s="20">
        <v>0.41672499633722598</v>
      </c>
      <c r="S16" s="20">
        <v>0.319967732003411</v>
      </c>
      <c r="T16" s="20">
        <v>0.41695181884247101</v>
      </c>
      <c r="U16" s="20">
        <v>0.45871276607655598</v>
      </c>
      <c r="V16" s="20">
        <v>0.40976102266227499</v>
      </c>
      <c r="W16" s="20">
        <v>0.397647730724215</v>
      </c>
      <c r="X16" s="20">
        <v>0.410585321641314</v>
      </c>
      <c r="Y16" s="20">
        <v>0.41470466474148299</v>
      </c>
      <c r="Z16" s="20"/>
      <c r="AA16" s="20">
        <v>0.39500195552165301</v>
      </c>
      <c r="AB16" s="20">
        <v>0.37160829810465301</v>
      </c>
      <c r="AC16" s="20">
        <v>0.37339534938561397</v>
      </c>
      <c r="AD16" s="20">
        <v>0.380161228530357</v>
      </c>
      <c r="AE16" s="20"/>
      <c r="AF16" s="20">
        <v>0.36104613625680698</v>
      </c>
      <c r="AG16" s="20">
        <v>0.38606615379372999</v>
      </c>
      <c r="AH16" s="20">
        <v>0.40391742394330798</v>
      </c>
      <c r="AI16" s="20">
        <v>0.39139358126595503</v>
      </c>
      <c r="AJ16" s="20">
        <v>0.353785603909469</v>
      </c>
      <c r="AK16" s="20">
        <v>0.381074931223504</v>
      </c>
      <c r="AL16" s="20"/>
      <c r="AM16" s="20">
        <v>0.34251774301695798</v>
      </c>
      <c r="AN16" s="20">
        <v>0.40959677115660997</v>
      </c>
      <c r="AO16" s="20">
        <v>0.41434655512724</v>
      </c>
      <c r="AP16" s="20">
        <v>0.49564178613295701</v>
      </c>
      <c r="AQ16" s="20">
        <v>0.35240172143828402</v>
      </c>
      <c r="AR16" s="20"/>
      <c r="AS16" s="20">
        <v>0.32969340107366102</v>
      </c>
      <c r="AT16" s="20">
        <v>0.426135401702401</v>
      </c>
      <c r="AU16" s="20">
        <v>0.34763583663967201</v>
      </c>
      <c r="AV16" s="20"/>
      <c r="AW16" s="20">
        <v>0.367479392871636</v>
      </c>
      <c r="AX16" s="20">
        <v>0.39696431965375401</v>
      </c>
      <c r="AY16" s="20">
        <v>0.40211209693840899</v>
      </c>
      <c r="AZ16" s="20">
        <v>0.32859865242977498</v>
      </c>
      <c r="BA16" s="20">
        <v>0.34170210122183697</v>
      </c>
      <c r="BB16" s="20"/>
      <c r="BC16" s="20">
        <v>0.39195782145476299</v>
      </c>
      <c r="BD16" s="20">
        <v>0.33864882337237001</v>
      </c>
      <c r="BE16" s="20" t="s">
        <v>101</v>
      </c>
      <c r="BF16" s="20">
        <v>0.35771489280735902</v>
      </c>
      <c r="BG16" s="20">
        <v>0.35455802902906502</v>
      </c>
      <c r="BH16" s="20">
        <v>0.40665561483201601</v>
      </c>
      <c r="BI16" s="20">
        <v>0.47875245179438303</v>
      </c>
      <c r="BJ16" s="20"/>
      <c r="BK16" s="20">
        <v>0.40378586483346102</v>
      </c>
      <c r="BL16" s="20">
        <v>0.40276437128005699</v>
      </c>
      <c r="BM16" s="20">
        <v>0.39512398763956902</v>
      </c>
      <c r="BN16" s="20">
        <v>0.37864922493472902</v>
      </c>
      <c r="BO16" s="20">
        <v>0.36584323637230398</v>
      </c>
      <c r="BP16" s="20">
        <v>0.36630201299296999</v>
      </c>
      <c r="BQ16" s="20">
        <v>0.40833987521903298</v>
      </c>
      <c r="BR16" s="20">
        <v>0.26424221744654203</v>
      </c>
      <c r="BS16" s="20"/>
      <c r="BT16" s="20">
        <v>0.30407466255019</v>
      </c>
      <c r="BU16" s="20">
        <v>0.43882253957903</v>
      </c>
      <c r="BV16" s="20">
        <v>0.39896043531439102</v>
      </c>
      <c r="BW16" s="20"/>
      <c r="BX16" s="20">
        <v>0.35189123001718903</v>
      </c>
      <c r="BY16" s="20">
        <v>0.34768914111846499</v>
      </c>
      <c r="BZ16" s="20"/>
      <c r="CA16" s="20">
        <v>0.23320106112219599</v>
      </c>
      <c r="CB16" s="20">
        <v>0.33304916723872402</v>
      </c>
      <c r="CC16" s="20">
        <v>0.37425982143891501</v>
      </c>
      <c r="CD16" s="20">
        <v>0.31737368044711001</v>
      </c>
      <c r="CE16" s="20">
        <v>0.33920950928820498</v>
      </c>
    </row>
    <row r="17" spans="2:83" x14ac:dyDescent="0.35">
      <c r="B17" s="18" t="s">
        <v>140</v>
      </c>
      <c r="C17" s="21">
        <v>-6.3620159984325506E-2</v>
      </c>
      <c r="D17" s="21">
        <v>-3.0583673151710698E-2</v>
      </c>
      <c r="E17" s="21">
        <v>-9.41989586108576E-2</v>
      </c>
      <c r="F17" s="21"/>
      <c r="G17" s="21">
        <v>7.7119423539201398E-2</v>
      </c>
      <c r="H17" s="21">
        <v>9.5257467674455906E-2</v>
      </c>
      <c r="I17" s="21">
        <v>2.3125891464310901E-2</v>
      </c>
      <c r="J17" s="21">
        <v>-4.0085889743463297E-2</v>
      </c>
      <c r="K17" s="21">
        <v>-0.245693638637972</v>
      </c>
      <c r="L17" s="21">
        <v>-0.25491091352342798</v>
      </c>
      <c r="M17" s="21"/>
      <c r="N17" s="21">
        <v>6.4666116310833993E-2</v>
      </c>
      <c r="O17" s="21">
        <v>-1.0966323678006901E-2</v>
      </c>
      <c r="P17" s="21">
        <v>-8.7487218874258005E-2</v>
      </c>
      <c r="Q17" s="21">
        <v>-8.6447999559002994E-2</v>
      </c>
      <c r="R17" s="21">
        <v>-0.138293795525883</v>
      </c>
      <c r="S17" s="21">
        <v>3.9650599375019899E-2</v>
      </c>
      <c r="T17" s="21">
        <v>-9.3915733075836103E-2</v>
      </c>
      <c r="U17" s="21">
        <v>-0.22974293842787899</v>
      </c>
      <c r="V17" s="21">
        <v>-0.134627252022053</v>
      </c>
      <c r="W17" s="21">
        <v>-0.103751870533002</v>
      </c>
      <c r="X17" s="21">
        <v>-9.7591643740492104E-2</v>
      </c>
      <c r="Y17" s="21">
        <v>-0.15696876336733701</v>
      </c>
      <c r="Z17" s="21"/>
      <c r="AA17" s="21">
        <v>-4.3358561687158903E-2</v>
      </c>
      <c r="AB17" s="21">
        <v>-5.8692385869087003E-2</v>
      </c>
      <c r="AC17" s="21">
        <v>-6.18834177678345E-2</v>
      </c>
      <c r="AD17" s="21">
        <v>-9.8655502462953404E-2</v>
      </c>
      <c r="AE17" s="21"/>
      <c r="AF17" s="21">
        <v>2.6651442635265199E-2</v>
      </c>
      <c r="AG17" s="21">
        <v>-8.2474147369878598E-2</v>
      </c>
      <c r="AH17" s="21">
        <v>-0.102130556697014</v>
      </c>
      <c r="AI17" s="21">
        <v>-0.11417879565618699</v>
      </c>
      <c r="AJ17" s="21">
        <v>-6.0270672318500702E-2</v>
      </c>
      <c r="AK17" s="21">
        <v>-7.3060893682261804E-2</v>
      </c>
      <c r="AL17" s="21"/>
      <c r="AM17" s="21">
        <v>2.5080836722919898E-3</v>
      </c>
      <c r="AN17" s="21">
        <v>-6.4272604089732593E-2</v>
      </c>
      <c r="AO17" s="21">
        <v>-0.114116964269787</v>
      </c>
      <c r="AP17" s="21">
        <v>-0.31956151817683998</v>
      </c>
      <c r="AQ17" s="21">
        <v>-0.11256113783982399</v>
      </c>
      <c r="AR17" s="21"/>
      <c r="AS17" s="21">
        <v>4.5237262137563697E-2</v>
      </c>
      <c r="AT17" s="21">
        <v>-9.9511188049108495E-2</v>
      </c>
      <c r="AU17" s="21">
        <v>1.7897561779485799E-3</v>
      </c>
      <c r="AV17" s="21"/>
      <c r="AW17" s="21">
        <v>-0.113302688950614</v>
      </c>
      <c r="AX17" s="21">
        <v>-0.101266584224922</v>
      </c>
      <c r="AY17" s="21">
        <v>-5.3648314498076097E-2</v>
      </c>
      <c r="AZ17" s="21">
        <v>9.0358047943253694E-2</v>
      </c>
      <c r="BA17" s="21">
        <v>0.16899109786208399</v>
      </c>
      <c r="BB17" s="21"/>
      <c r="BC17" s="21">
        <v>-7.5289587244726897E-2</v>
      </c>
      <c r="BD17" s="21">
        <v>2.3610838612809202E-3</v>
      </c>
      <c r="BE17" s="21" t="s">
        <v>101</v>
      </c>
      <c r="BF17" s="21">
        <v>4.4923642299783397E-3</v>
      </c>
      <c r="BG17" s="21">
        <v>-3.8609799517141802E-2</v>
      </c>
      <c r="BH17" s="21">
        <v>-0.122636638460641</v>
      </c>
      <c r="BI17" s="21">
        <v>-0.283264483730155</v>
      </c>
      <c r="BJ17" s="21"/>
      <c r="BK17" s="21">
        <v>-0.11921748652556501</v>
      </c>
      <c r="BL17" s="21">
        <v>-0.127705328960804</v>
      </c>
      <c r="BM17" s="21">
        <v>-9.1364271519442902E-2</v>
      </c>
      <c r="BN17" s="21">
        <v>-8.6099531174077995E-2</v>
      </c>
      <c r="BO17" s="21">
        <v>-4.0541428262315903E-2</v>
      </c>
      <c r="BP17" s="21">
        <v>1.3149059355144301E-2</v>
      </c>
      <c r="BQ17" s="21">
        <v>-4.8709006111461901E-2</v>
      </c>
      <c r="BR17" s="21">
        <v>0.211066119001907</v>
      </c>
      <c r="BS17" s="21"/>
      <c r="BT17" s="21">
        <v>8.9058466941753997E-2</v>
      </c>
      <c r="BU17" s="21">
        <v>-0.19392166222812299</v>
      </c>
      <c r="BV17" s="21">
        <v>-9.5419671761526104E-2</v>
      </c>
      <c r="BW17" s="21"/>
      <c r="BX17" s="21">
        <v>5.6234250948781199E-2</v>
      </c>
      <c r="BY17" s="21">
        <v>-2.11484423272775E-2</v>
      </c>
      <c r="BZ17" s="21"/>
      <c r="CA17" s="21">
        <v>0.37840454627950398</v>
      </c>
      <c r="CB17" s="21">
        <v>8.0141678293185303E-2</v>
      </c>
      <c r="CC17" s="21">
        <v>-5.5202823253634702E-2</v>
      </c>
      <c r="CD17" s="21">
        <v>7.2487432171493393E-2</v>
      </c>
      <c r="CE17" s="21">
        <v>-1.08150597419427E-2</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0.14140338521241499</v>
      </c>
      <c r="D9" s="17">
        <v>0.16965060457379599</v>
      </c>
      <c r="E9" s="17">
        <v>0.11509969665264599</v>
      </c>
      <c r="F9" s="17"/>
      <c r="G9" s="17">
        <v>0.21251139549535999</v>
      </c>
      <c r="H9" s="17">
        <v>0.22081007360677499</v>
      </c>
      <c r="I9" s="17">
        <v>0.20455321600641799</v>
      </c>
      <c r="J9" s="17">
        <v>0.105765867773515</v>
      </c>
      <c r="K9" s="17">
        <v>6.6228689618235095E-2</v>
      </c>
      <c r="L9" s="17">
        <v>5.6974836608838703E-2</v>
      </c>
      <c r="M9" s="17"/>
      <c r="N9" s="17">
        <v>0.249198250657233</v>
      </c>
      <c r="O9" s="17">
        <v>0.1338141525024</v>
      </c>
      <c r="P9" s="17">
        <v>0.150131708170788</v>
      </c>
      <c r="Q9" s="17">
        <v>9.3796435312058099E-2</v>
      </c>
      <c r="R9" s="17">
        <v>0.15592554503870201</v>
      </c>
      <c r="S9" s="17">
        <v>0.12178196079883299</v>
      </c>
      <c r="T9" s="17">
        <v>0.109421823883335</v>
      </c>
      <c r="U9" s="17">
        <v>0.123696898629559</v>
      </c>
      <c r="V9" s="17">
        <v>0.121488270308678</v>
      </c>
      <c r="W9" s="17">
        <v>0.105928458700272</v>
      </c>
      <c r="X9" s="17">
        <v>0.14065309252336</v>
      </c>
      <c r="Y9" s="17">
        <v>0.104275167975625</v>
      </c>
      <c r="Z9" s="17"/>
      <c r="AA9" s="17">
        <v>0.16218256387854599</v>
      </c>
      <c r="AB9" s="17">
        <v>0.122501592378746</v>
      </c>
      <c r="AC9" s="17">
        <v>0.15442329677341601</v>
      </c>
      <c r="AD9" s="17">
        <v>0.128286320776197</v>
      </c>
      <c r="AE9" s="17"/>
      <c r="AF9" s="17">
        <v>0.272451015674402</v>
      </c>
      <c r="AG9" s="17">
        <v>0.10350183712618399</v>
      </c>
      <c r="AH9" s="17">
        <v>0.14069355581848</v>
      </c>
      <c r="AI9" s="17">
        <v>9.7162540486600807E-2</v>
      </c>
      <c r="AJ9" s="17">
        <v>6.6043657855091004E-2</v>
      </c>
      <c r="AK9" s="17">
        <v>0.117560232358525</v>
      </c>
      <c r="AL9" s="17"/>
      <c r="AM9" s="17">
        <v>0.100835423453889</v>
      </c>
      <c r="AN9" s="17">
        <v>0.20554526579349899</v>
      </c>
      <c r="AO9" s="17">
        <v>0.163319323150736</v>
      </c>
      <c r="AP9" s="17">
        <v>0.22405775176961101</v>
      </c>
      <c r="AQ9" s="17">
        <v>7.3644950769178499E-2</v>
      </c>
      <c r="AR9" s="17"/>
      <c r="AS9" s="17">
        <v>0.111146272180105</v>
      </c>
      <c r="AT9" s="17">
        <v>0.18065567104156499</v>
      </c>
      <c r="AU9" s="17">
        <v>0.16001344811395499</v>
      </c>
      <c r="AV9" s="17"/>
      <c r="AW9" s="17">
        <v>0.100511987499009</v>
      </c>
      <c r="AX9" s="17">
        <v>0.12195798847747</v>
      </c>
      <c r="AY9" s="17">
        <v>0.15139474442741699</v>
      </c>
      <c r="AZ9" s="17">
        <v>0.227165472816239</v>
      </c>
      <c r="BA9" s="17">
        <v>0.37957438684710298</v>
      </c>
      <c r="BB9" s="17"/>
      <c r="BC9" s="17">
        <v>0.12426768781497501</v>
      </c>
      <c r="BD9" s="17">
        <v>0.13384700155809801</v>
      </c>
      <c r="BE9" s="17" t="s">
        <v>101</v>
      </c>
      <c r="BF9" s="17">
        <v>0.14301536957983299</v>
      </c>
      <c r="BG9" s="17">
        <v>0.16165399078909201</v>
      </c>
      <c r="BH9" s="17">
        <v>0.18863670679779301</v>
      </c>
      <c r="BI9" s="17">
        <v>0.15914751142809</v>
      </c>
      <c r="BJ9" s="17"/>
      <c r="BK9" s="17">
        <v>0.208783486315466</v>
      </c>
      <c r="BL9" s="17">
        <v>0.11209524481010399</v>
      </c>
      <c r="BM9" s="17">
        <v>0.144108351194003</v>
      </c>
      <c r="BN9" s="17">
        <v>0.120396537759746</v>
      </c>
      <c r="BO9" s="17">
        <v>0.136624244935862</v>
      </c>
      <c r="BP9" s="17">
        <v>0.126467509987474</v>
      </c>
      <c r="BQ9" s="17">
        <v>0.154033861672805</v>
      </c>
      <c r="BR9" s="17">
        <v>0.26197908226837102</v>
      </c>
      <c r="BS9" s="17"/>
      <c r="BT9" s="17">
        <v>0.193364117877625</v>
      </c>
      <c r="BU9" s="17">
        <v>7.25847714748004E-2</v>
      </c>
      <c r="BV9" s="17">
        <v>0.147143037976666</v>
      </c>
      <c r="BW9" s="17"/>
      <c r="BX9" s="17">
        <v>0.23027851015158199</v>
      </c>
      <c r="BY9" s="17">
        <v>0.135417204290185</v>
      </c>
      <c r="BZ9" s="17"/>
      <c r="CA9" s="17">
        <v>0.37127608957677199</v>
      </c>
      <c r="CB9" s="17">
        <v>0.22482280724996601</v>
      </c>
      <c r="CC9" s="17">
        <v>0.13936030240878999</v>
      </c>
      <c r="CD9" s="17">
        <v>0.15539202581964101</v>
      </c>
      <c r="CE9" s="17">
        <v>0.13756323764822201</v>
      </c>
    </row>
    <row r="10" spans="2:83" x14ac:dyDescent="0.35">
      <c r="B10" s="18" t="s">
        <v>174</v>
      </c>
      <c r="C10" s="17">
        <v>0.28485358064126598</v>
      </c>
      <c r="D10" s="17">
        <v>0.276426476623305</v>
      </c>
      <c r="E10" s="17">
        <v>0.29473051814691698</v>
      </c>
      <c r="F10" s="17"/>
      <c r="G10" s="17">
        <v>0.29910918577504703</v>
      </c>
      <c r="H10" s="17">
        <v>0.342578546495587</v>
      </c>
      <c r="I10" s="17">
        <v>0.32893353823250199</v>
      </c>
      <c r="J10" s="17">
        <v>0.303384319104124</v>
      </c>
      <c r="K10" s="17">
        <v>0.24639686920506501</v>
      </c>
      <c r="L10" s="17">
        <v>0.203167455270759</v>
      </c>
      <c r="M10" s="17"/>
      <c r="N10" s="17">
        <v>0.348163828221418</v>
      </c>
      <c r="O10" s="17">
        <v>0.27063130830168303</v>
      </c>
      <c r="P10" s="17">
        <v>0.28187177024170501</v>
      </c>
      <c r="Q10" s="17">
        <v>0.31144330182843999</v>
      </c>
      <c r="R10" s="17">
        <v>0.23165912873927499</v>
      </c>
      <c r="S10" s="17">
        <v>0.29682228908686697</v>
      </c>
      <c r="T10" s="17">
        <v>0.25924859971047898</v>
      </c>
      <c r="U10" s="17">
        <v>0.30784753059423903</v>
      </c>
      <c r="V10" s="17">
        <v>0.30100861857716699</v>
      </c>
      <c r="W10" s="17">
        <v>0.21514592603688601</v>
      </c>
      <c r="X10" s="17">
        <v>0.29461463606125399</v>
      </c>
      <c r="Y10" s="17">
        <v>0.23849830288187701</v>
      </c>
      <c r="Z10" s="17"/>
      <c r="AA10" s="17">
        <v>0.311324065009221</v>
      </c>
      <c r="AB10" s="17">
        <v>0.31548964457324402</v>
      </c>
      <c r="AC10" s="17">
        <v>0.28648382840042702</v>
      </c>
      <c r="AD10" s="17">
        <v>0.223344217008693</v>
      </c>
      <c r="AE10" s="17"/>
      <c r="AF10" s="17">
        <v>0.31730924164102697</v>
      </c>
      <c r="AG10" s="17">
        <v>0.27771812153933501</v>
      </c>
      <c r="AH10" s="17">
        <v>0.28874664841077902</v>
      </c>
      <c r="AI10" s="17">
        <v>0.27491747555686402</v>
      </c>
      <c r="AJ10" s="17">
        <v>0.26126357417088603</v>
      </c>
      <c r="AK10" s="17">
        <v>0.26681247821945903</v>
      </c>
      <c r="AL10" s="17"/>
      <c r="AM10" s="17">
        <v>0.27412014295881798</v>
      </c>
      <c r="AN10" s="17">
        <v>0.312275401303932</v>
      </c>
      <c r="AO10" s="17">
        <v>0.30555089330332003</v>
      </c>
      <c r="AP10" s="17">
        <v>0.246258215852801</v>
      </c>
      <c r="AQ10" s="17">
        <v>0.23489885521994799</v>
      </c>
      <c r="AR10" s="17"/>
      <c r="AS10" s="17">
        <v>0.27343762564855301</v>
      </c>
      <c r="AT10" s="17">
        <v>0.33129205272485202</v>
      </c>
      <c r="AU10" s="17">
        <v>0.372282672525997</v>
      </c>
      <c r="AV10" s="17"/>
      <c r="AW10" s="17">
        <v>0.230375613050122</v>
      </c>
      <c r="AX10" s="17">
        <v>0.300168518802509</v>
      </c>
      <c r="AY10" s="17">
        <v>0.32345147482208803</v>
      </c>
      <c r="AZ10" s="17">
        <v>0.31706343608975501</v>
      </c>
      <c r="BA10" s="17">
        <v>0.35186911997387199</v>
      </c>
      <c r="BB10" s="17"/>
      <c r="BC10" s="17">
        <v>0.26316292023057902</v>
      </c>
      <c r="BD10" s="17">
        <v>0.310033125263801</v>
      </c>
      <c r="BE10" s="17" t="s">
        <v>101</v>
      </c>
      <c r="BF10" s="17">
        <v>0.22684881169488599</v>
      </c>
      <c r="BG10" s="17">
        <v>0.302507768665917</v>
      </c>
      <c r="BH10" s="17">
        <v>0.32169507247522</v>
      </c>
      <c r="BI10" s="17">
        <v>0.293951769884785</v>
      </c>
      <c r="BJ10" s="17"/>
      <c r="BK10" s="17">
        <v>0.29776265079495501</v>
      </c>
      <c r="BL10" s="17">
        <v>0.25161596447139101</v>
      </c>
      <c r="BM10" s="17">
        <v>0.25680243308023698</v>
      </c>
      <c r="BN10" s="17">
        <v>0.29452305027320802</v>
      </c>
      <c r="BO10" s="17">
        <v>0.30892679265426698</v>
      </c>
      <c r="BP10" s="17">
        <v>0.37133906831859698</v>
      </c>
      <c r="BQ10" s="17">
        <v>0.25853522029551301</v>
      </c>
      <c r="BR10" s="17">
        <v>0.29872719677093901</v>
      </c>
      <c r="BS10" s="17"/>
      <c r="BT10" s="17">
        <v>0.34150387395007997</v>
      </c>
      <c r="BU10" s="17">
        <v>0.20178013845241599</v>
      </c>
      <c r="BV10" s="17">
        <v>0.29611536754220102</v>
      </c>
      <c r="BW10" s="17"/>
      <c r="BX10" s="17">
        <v>0.328222178268258</v>
      </c>
      <c r="BY10" s="17">
        <v>0.30770712607406198</v>
      </c>
      <c r="BZ10" s="17"/>
      <c r="CA10" s="17">
        <v>0.35464762596728</v>
      </c>
      <c r="CB10" s="17">
        <v>0.350467214258598</v>
      </c>
      <c r="CC10" s="17">
        <v>0.33183976415633398</v>
      </c>
      <c r="CD10" s="17">
        <v>0.35152180859007198</v>
      </c>
      <c r="CE10" s="17">
        <v>0.28598821987962297</v>
      </c>
    </row>
    <row r="11" spans="2:83" x14ac:dyDescent="0.35">
      <c r="B11" s="18" t="s">
        <v>175</v>
      </c>
      <c r="C11" s="17">
        <v>0.368981796241307</v>
      </c>
      <c r="D11" s="17">
        <v>0.36600452109748199</v>
      </c>
      <c r="E11" s="17">
        <v>0.37208839400786098</v>
      </c>
      <c r="F11" s="17"/>
      <c r="G11" s="17">
        <v>0.29473461197733603</v>
      </c>
      <c r="H11" s="17">
        <v>0.25267077187390802</v>
      </c>
      <c r="I11" s="17">
        <v>0.33168219166139101</v>
      </c>
      <c r="J11" s="17">
        <v>0.37748796399846901</v>
      </c>
      <c r="K11" s="17">
        <v>0.42837156971234103</v>
      </c>
      <c r="L11" s="17">
        <v>0.497164641941166</v>
      </c>
      <c r="M11" s="17"/>
      <c r="N11" s="17">
        <v>0.238818772158049</v>
      </c>
      <c r="O11" s="17">
        <v>0.41041837611283999</v>
      </c>
      <c r="P11" s="17">
        <v>0.35786194592187998</v>
      </c>
      <c r="Q11" s="17">
        <v>0.39233214834122598</v>
      </c>
      <c r="R11" s="17">
        <v>0.399994614488622</v>
      </c>
      <c r="S11" s="17">
        <v>0.37647850179082898</v>
      </c>
      <c r="T11" s="17">
        <v>0.37273759709270299</v>
      </c>
      <c r="U11" s="17">
        <v>0.38581945036340398</v>
      </c>
      <c r="V11" s="17">
        <v>0.34985799884901098</v>
      </c>
      <c r="W11" s="17">
        <v>0.47341804451269998</v>
      </c>
      <c r="X11" s="17">
        <v>0.38794816700011497</v>
      </c>
      <c r="Y11" s="17">
        <v>0.35461192171158701</v>
      </c>
      <c r="Z11" s="17"/>
      <c r="AA11" s="17">
        <v>0.324952733015619</v>
      </c>
      <c r="AB11" s="17">
        <v>0.36066241340809901</v>
      </c>
      <c r="AC11" s="17">
        <v>0.37533290831145699</v>
      </c>
      <c r="AD11" s="17">
        <v>0.41836666164849701</v>
      </c>
      <c r="AE11" s="17"/>
      <c r="AF11" s="17">
        <v>0.27060953666431597</v>
      </c>
      <c r="AG11" s="17">
        <v>0.36772248634965099</v>
      </c>
      <c r="AH11" s="17">
        <v>0.37332680656051198</v>
      </c>
      <c r="AI11" s="17">
        <v>0.40895303795017701</v>
      </c>
      <c r="AJ11" s="17">
        <v>0.45876198239653598</v>
      </c>
      <c r="AK11" s="17">
        <v>0.44289317130950401</v>
      </c>
      <c r="AL11" s="17"/>
      <c r="AM11" s="17">
        <v>0.41289082566927399</v>
      </c>
      <c r="AN11" s="17">
        <v>0.31824475716001999</v>
      </c>
      <c r="AO11" s="17">
        <v>0.39798189179412302</v>
      </c>
      <c r="AP11" s="17">
        <v>0.21701457171921801</v>
      </c>
      <c r="AQ11" s="17">
        <v>0.40577242057962198</v>
      </c>
      <c r="AR11" s="17"/>
      <c r="AS11" s="17">
        <v>0.41853313440859702</v>
      </c>
      <c r="AT11" s="17">
        <v>0.32960516215873698</v>
      </c>
      <c r="AU11" s="17">
        <v>0.32212207058461201</v>
      </c>
      <c r="AV11" s="17"/>
      <c r="AW11" s="17">
        <v>0.43654171096197297</v>
      </c>
      <c r="AX11" s="17">
        <v>0.35051294020559698</v>
      </c>
      <c r="AY11" s="17">
        <v>0.33649335759409699</v>
      </c>
      <c r="AZ11" s="17">
        <v>0.32229741507659099</v>
      </c>
      <c r="BA11" s="17">
        <v>0.183104747399495</v>
      </c>
      <c r="BB11" s="17"/>
      <c r="BC11" s="17">
        <v>0.39196161479282499</v>
      </c>
      <c r="BD11" s="17">
        <v>0.37056994971804802</v>
      </c>
      <c r="BE11" s="17" t="s">
        <v>101</v>
      </c>
      <c r="BF11" s="17">
        <v>0.38214408031070102</v>
      </c>
      <c r="BG11" s="17">
        <v>0.34449918585768402</v>
      </c>
      <c r="BH11" s="17">
        <v>0.31306417189241897</v>
      </c>
      <c r="BI11" s="17">
        <v>0.345963801645714</v>
      </c>
      <c r="BJ11" s="17"/>
      <c r="BK11" s="17">
        <v>0.344512736900984</v>
      </c>
      <c r="BL11" s="17">
        <v>0.407796721164912</v>
      </c>
      <c r="BM11" s="17">
        <v>0.39784902495200403</v>
      </c>
      <c r="BN11" s="17">
        <v>0.36526977423392798</v>
      </c>
      <c r="BO11" s="17">
        <v>0.34059616124995901</v>
      </c>
      <c r="BP11" s="17">
        <v>0.35084901181788902</v>
      </c>
      <c r="BQ11" s="17">
        <v>0.31051734709453799</v>
      </c>
      <c r="BR11" s="17">
        <v>0.30087649073115302</v>
      </c>
      <c r="BS11" s="17"/>
      <c r="BT11" s="17">
        <v>0.32420980377159297</v>
      </c>
      <c r="BU11" s="17">
        <v>0.49132260988975901</v>
      </c>
      <c r="BV11" s="17">
        <v>0.32316019572188698</v>
      </c>
      <c r="BW11" s="17"/>
      <c r="BX11" s="17">
        <v>0.29677203194173302</v>
      </c>
      <c r="BY11" s="17">
        <v>0.35973696951129103</v>
      </c>
      <c r="BZ11" s="17"/>
      <c r="CA11" s="17">
        <v>0.16200224509258401</v>
      </c>
      <c r="CB11" s="17">
        <v>0.26279476259212398</v>
      </c>
      <c r="CC11" s="17">
        <v>0.34354120255587201</v>
      </c>
      <c r="CD11" s="17">
        <v>0.34978742013688202</v>
      </c>
      <c r="CE11" s="17">
        <v>0.36663978239013301</v>
      </c>
    </row>
    <row r="12" spans="2:83" x14ac:dyDescent="0.35">
      <c r="B12" s="18" t="s">
        <v>176</v>
      </c>
      <c r="C12" s="17">
        <v>0.114306323956513</v>
      </c>
      <c r="D12" s="17">
        <v>0.107326734417618</v>
      </c>
      <c r="E12" s="17">
        <v>0.119068597218927</v>
      </c>
      <c r="F12" s="17"/>
      <c r="G12" s="17">
        <v>0.11242974632946801</v>
      </c>
      <c r="H12" s="17">
        <v>8.10949974978602E-2</v>
      </c>
      <c r="I12" s="17">
        <v>7.2230853320667907E-2</v>
      </c>
      <c r="J12" s="17">
        <v>0.11124884706235</v>
      </c>
      <c r="K12" s="17">
        <v>0.14057923335788</v>
      </c>
      <c r="L12" s="17">
        <v>0.16172429620221099</v>
      </c>
      <c r="M12" s="17"/>
      <c r="N12" s="17">
        <v>7.8402552200734096E-2</v>
      </c>
      <c r="O12" s="17">
        <v>0.115319585065797</v>
      </c>
      <c r="P12" s="17">
        <v>0.125891147274863</v>
      </c>
      <c r="Q12" s="17">
        <v>0.11973239157888201</v>
      </c>
      <c r="R12" s="17">
        <v>0.104287157707527</v>
      </c>
      <c r="S12" s="17">
        <v>0.10410980558289799</v>
      </c>
      <c r="T12" s="17">
        <v>0.163518862862642</v>
      </c>
      <c r="U12" s="17">
        <v>9.7924538293304803E-2</v>
      </c>
      <c r="V12" s="17">
        <v>0.112289513714476</v>
      </c>
      <c r="W12" s="17">
        <v>0.12966655215877601</v>
      </c>
      <c r="X12" s="17">
        <v>7.2888494025758199E-2</v>
      </c>
      <c r="Y12" s="17">
        <v>0.20605556450412801</v>
      </c>
      <c r="Z12" s="17"/>
      <c r="AA12" s="17">
        <v>0.13031811598045701</v>
      </c>
      <c r="AB12" s="17">
        <v>0.102028555764129</v>
      </c>
      <c r="AC12" s="17">
        <v>0.10600719751367201</v>
      </c>
      <c r="AD12" s="17">
        <v>0.118003620576053</v>
      </c>
      <c r="AE12" s="17"/>
      <c r="AF12" s="17">
        <v>6.54733929134272E-2</v>
      </c>
      <c r="AG12" s="17">
        <v>0.15509707691549801</v>
      </c>
      <c r="AH12" s="17">
        <v>0.110695475929367</v>
      </c>
      <c r="AI12" s="17">
        <v>0.110712527473991</v>
      </c>
      <c r="AJ12" s="17">
        <v>0.12606846262524801</v>
      </c>
      <c r="AK12" s="17">
        <v>9.0903247781299906E-2</v>
      </c>
      <c r="AL12" s="17"/>
      <c r="AM12" s="17">
        <v>0.12857492714289701</v>
      </c>
      <c r="AN12" s="17">
        <v>9.0873638790346503E-2</v>
      </c>
      <c r="AO12" s="17">
        <v>7.8226878174022102E-2</v>
      </c>
      <c r="AP12" s="17">
        <v>0.17436384443761199</v>
      </c>
      <c r="AQ12" s="17">
        <v>0.12579355310864401</v>
      </c>
      <c r="AR12" s="17"/>
      <c r="AS12" s="17">
        <v>0.13399217589606899</v>
      </c>
      <c r="AT12" s="17">
        <v>8.0829293874491198E-2</v>
      </c>
      <c r="AU12" s="17">
        <v>9.6157842319313305E-2</v>
      </c>
      <c r="AV12" s="17"/>
      <c r="AW12" s="17">
        <v>0.123968527900666</v>
      </c>
      <c r="AX12" s="17">
        <v>0.12954185112875999</v>
      </c>
      <c r="AY12" s="17">
        <v>0.11655339050932401</v>
      </c>
      <c r="AZ12" s="17">
        <v>6.9354584816047504E-2</v>
      </c>
      <c r="BA12" s="17">
        <v>5.9661832315863902E-2</v>
      </c>
      <c r="BB12" s="17"/>
      <c r="BC12" s="17">
        <v>0.13184515038240399</v>
      </c>
      <c r="BD12" s="17">
        <v>0.111234992085651</v>
      </c>
      <c r="BE12" s="17" t="s">
        <v>101</v>
      </c>
      <c r="BF12" s="17">
        <v>0.14530068450449601</v>
      </c>
      <c r="BG12" s="17">
        <v>6.8843218259487401E-2</v>
      </c>
      <c r="BH12" s="17">
        <v>8.4850620161547999E-2</v>
      </c>
      <c r="BI12" s="17">
        <v>0.116099660910012</v>
      </c>
      <c r="BJ12" s="17"/>
      <c r="BK12" s="17">
        <v>6.1482918110964402E-2</v>
      </c>
      <c r="BL12" s="17">
        <v>0.12739376685346801</v>
      </c>
      <c r="BM12" s="17">
        <v>9.9183208338207804E-2</v>
      </c>
      <c r="BN12" s="17">
        <v>0.126456400863767</v>
      </c>
      <c r="BO12" s="17">
        <v>0.143768027438651</v>
      </c>
      <c r="BP12" s="17">
        <v>9.5623978180345501E-2</v>
      </c>
      <c r="BQ12" s="17">
        <v>0.13291585375633599</v>
      </c>
      <c r="BR12" s="17">
        <v>0.114536293221702</v>
      </c>
      <c r="BS12" s="17"/>
      <c r="BT12" s="17">
        <v>7.7982802187407094E-2</v>
      </c>
      <c r="BU12" s="17">
        <v>0.14906094672512299</v>
      </c>
      <c r="BV12" s="17">
        <v>0.118476619892716</v>
      </c>
      <c r="BW12" s="17"/>
      <c r="BX12" s="17">
        <v>8.5096627063404998E-2</v>
      </c>
      <c r="BY12" s="17">
        <v>0.110307090950111</v>
      </c>
      <c r="BZ12" s="17"/>
      <c r="CA12" s="17">
        <v>0.10262461298419299</v>
      </c>
      <c r="CB12" s="17">
        <v>0.10898694548461201</v>
      </c>
      <c r="CC12" s="17">
        <v>8.4390437332805102E-2</v>
      </c>
      <c r="CD12" s="17">
        <v>9.9806219600808196E-2</v>
      </c>
      <c r="CE12" s="17">
        <v>0.10090592636253901</v>
      </c>
    </row>
    <row r="13" spans="2:83" x14ac:dyDescent="0.35">
      <c r="B13" s="18" t="s">
        <v>177</v>
      </c>
      <c r="C13" s="17">
        <v>2.3673698959773198E-2</v>
      </c>
      <c r="D13" s="17">
        <v>2.4174938987781301E-2</v>
      </c>
      <c r="E13" s="17">
        <v>2.3394862220693601E-2</v>
      </c>
      <c r="F13" s="17"/>
      <c r="G13" s="17">
        <v>3.1165963540287799E-2</v>
      </c>
      <c r="H13" s="17">
        <v>3.10520562155484E-2</v>
      </c>
      <c r="I13" s="17">
        <v>0</v>
      </c>
      <c r="J13" s="17">
        <v>2.26764152673543E-2</v>
      </c>
      <c r="K13" s="17">
        <v>4.1312774854485999E-2</v>
      </c>
      <c r="L13" s="17">
        <v>2.08709676599085E-2</v>
      </c>
      <c r="M13" s="17"/>
      <c r="N13" s="17">
        <v>2.3039689005225902E-2</v>
      </c>
      <c r="O13" s="17">
        <v>2.18607101365948E-2</v>
      </c>
      <c r="P13" s="17">
        <v>1.6962951275401501E-2</v>
      </c>
      <c r="Q13" s="17">
        <v>2.1213401889890699E-2</v>
      </c>
      <c r="R13" s="17">
        <v>3.3192232790370299E-2</v>
      </c>
      <c r="S13" s="17">
        <v>3.0346127555432999E-2</v>
      </c>
      <c r="T13" s="17">
        <v>2.5455951578471001E-2</v>
      </c>
      <c r="U13" s="17">
        <v>4.0646694359975699E-2</v>
      </c>
      <c r="V13" s="17">
        <v>3.0798969712274402E-2</v>
      </c>
      <c r="W13" s="17">
        <v>1.4542468825831101E-2</v>
      </c>
      <c r="X13" s="17">
        <v>1.8557498540367E-2</v>
      </c>
      <c r="Y13" s="17">
        <v>0</v>
      </c>
      <c r="Z13" s="17"/>
      <c r="AA13" s="17">
        <v>1.6751507460960501E-2</v>
      </c>
      <c r="AB13" s="17">
        <v>2.0996034441031101E-2</v>
      </c>
      <c r="AC13" s="17">
        <v>2.2332967796081502E-2</v>
      </c>
      <c r="AD13" s="17">
        <v>3.3391602188420001E-2</v>
      </c>
      <c r="AE13" s="17"/>
      <c r="AF13" s="17">
        <v>3.45154109801558E-2</v>
      </c>
      <c r="AG13" s="17">
        <v>2.5441733013292198E-2</v>
      </c>
      <c r="AH13" s="17">
        <v>1.40985169224126E-2</v>
      </c>
      <c r="AI13" s="17">
        <v>2.30460463567887E-2</v>
      </c>
      <c r="AJ13" s="17">
        <v>1.07448479497389E-2</v>
      </c>
      <c r="AK13" s="17">
        <v>2.6266468511493501E-2</v>
      </c>
      <c r="AL13" s="17"/>
      <c r="AM13" s="17">
        <v>2.9644271413001199E-2</v>
      </c>
      <c r="AN13" s="17">
        <v>1.68757573576888E-2</v>
      </c>
      <c r="AO13" s="17">
        <v>0</v>
      </c>
      <c r="AP13" s="17">
        <v>0</v>
      </c>
      <c r="AQ13" s="17">
        <v>3.2948950297796202E-2</v>
      </c>
      <c r="AR13" s="17"/>
      <c r="AS13" s="17">
        <v>2.0215054496783701E-2</v>
      </c>
      <c r="AT13" s="17">
        <v>2.1606625805105702E-2</v>
      </c>
      <c r="AU13" s="17">
        <v>0</v>
      </c>
      <c r="AV13" s="17"/>
      <c r="AW13" s="17">
        <v>2.1554776571887101E-2</v>
      </c>
      <c r="AX13" s="17">
        <v>2.4582763239994702E-2</v>
      </c>
      <c r="AY13" s="17">
        <v>1.90594216590763E-2</v>
      </c>
      <c r="AZ13" s="17">
        <v>3.2784508060200897E-2</v>
      </c>
      <c r="BA13" s="17">
        <v>0</v>
      </c>
      <c r="BB13" s="17"/>
      <c r="BC13" s="17">
        <v>2.6021188412922301E-2</v>
      </c>
      <c r="BD13" s="17">
        <v>1.55506291245191E-2</v>
      </c>
      <c r="BE13" s="17" t="s">
        <v>101</v>
      </c>
      <c r="BF13" s="17">
        <v>2.3725161367616699E-2</v>
      </c>
      <c r="BG13" s="17">
        <v>2.3907671752368301E-2</v>
      </c>
      <c r="BH13" s="17">
        <v>2.95491066818011E-2</v>
      </c>
      <c r="BI13" s="17">
        <v>3.1911879529375402E-2</v>
      </c>
      <c r="BJ13" s="17"/>
      <c r="BK13" s="17">
        <v>7.2880035902399398E-3</v>
      </c>
      <c r="BL13" s="17">
        <v>3.5617586536367797E-2</v>
      </c>
      <c r="BM13" s="17">
        <v>1.7469939783077901E-2</v>
      </c>
      <c r="BN13" s="17">
        <v>1.89814536055504E-2</v>
      </c>
      <c r="BO13" s="17">
        <v>8.6087678911410202E-3</v>
      </c>
      <c r="BP13" s="17">
        <v>2.0079021678066099E-2</v>
      </c>
      <c r="BQ13" s="17">
        <v>0.103726788713629</v>
      </c>
      <c r="BR13" s="17">
        <v>1.45043652321796E-2</v>
      </c>
      <c r="BS13" s="17"/>
      <c r="BT13" s="17">
        <v>1.36788796271822E-2</v>
      </c>
      <c r="BU13" s="17">
        <v>1.70445868201217E-2</v>
      </c>
      <c r="BV13" s="17">
        <v>3.5606434634000199E-2</v>
      </c>
      <c r="BW13" s="17"/>
      <c r="BX13" s="17">
        <v>2.25741633782181E-2</v>
      </c>
      <c r="BY13" s="17">
        <v>1.9770383202285101E-2</v>
      </c>
      <c r="BZ13" s="17"/>
      <c r="CA13" s="17">
        <v>9.4494263791709398E-3</v>
      </c>
      <c r="CB13" s="17">
        <v>7.5280824835944997E-3</v>
      </c>
      <c r="CC13" s="17">
        <v>2.0807654374301699E-2</v>
      </c>
      <c r="CD13" s="17">
        <v>1.4502221729210301E-2</v>
      </c>
      <c r="CE13" s="17">
        <v>5.1805694237412103E-2</v>
      </c>
    </row>
    <row r="14" spans="2:83" x14ac:dyDescent="0.35">
      <c r="B14" s="18" t="s">
        <v>113</v>
      </c>
      <c r="C14" s="17">
        <v>6.6781214988726301E-2</v>
      </c>
      <c r="D14" s="17">
        <v>5.6416724300017998E-2</v>
      </c>
      <c r="E14" s="17">
        <v>7.5617931752954406E-2</v>
      </c>
      <c r="F14" s="17"/>
      <c r="G14" s="17">
        <v>5.0049096882501601E-2</v>
      </c>
      <c r="H14" s="17">
        <v>7.1793554310320903E-2</v>
      </c>
      <c r="I14" s="17">
        <v>6.2600200779021606E-2</v>
      </c>
      <c r="J14" s="17">
        <v>7.9436586794186401E-2</v>
      </c>
      <c r="K14" s="17">
        <v>7.7110863251994094E-2</v>
      </c>
      <c r="L14" s="17">
        <v>6.0097802317117602E-2</v>
      </c>
      <c r="M14" s="17"/>
      <c r="N14" s="17">
        <v>6.2376907757339999E-2</v>
      </c>
      <c r="O14" s="17">
        <v>4.7955867880685898E-2</v>
      </c>
      <c r="P14" s="17">
        <v>6.7280477115363294E-2</v>
      </c>
      <c r="Q14" s="17">
        <v>6.1482321049503498E-2</v>
      </c>
      <c r="R14" s="17">
        <v>7.4941321235503705E-2</v>
      </c>
      <c r="S14" s="17">
        <v>7.0461315185139706E-2</v>
      </c>
      <c r="T14" s="17">
        <v>6.9617164872369297E-2</v>
      </c>
      <c r="U14" s="17">
        <v>4.4064887759517599E-2</v>
      </c>
      <c r="V14" s="17">
        <v>8.45566288383931E-2</v>
      </c>
      <c r="W14" s="17">
        <v>6.1298549765534401E-2</v>
      </c>
      <c r="X14" s="17">
        <v>8.5338111849146706E-2</v>
      </c>
      <c r="Y14" s="17">
        <v>9.6559042926782898E-2</v>
      </c>
      <c r="Z14" s="17"/>
      <c r="AA14" s="17">
        <v>5.44710146551972E-2</v>
      </c>
      <c r="AB14" s="17">
        <v>7.8321759434750504E-2</v>
      </c>
      <c r="AC14" s="17">
        <v>5.5419801204946398E-2</v>
      </c>
      <c r="AD14" s="17">
        <v>7.8607577802140005E-2</v>
      </c>
      <c r="AE14" s="17"/>
      <c r="AF14" s="17">
        <v>3.9641402126671901E-2</v>
      </c>
      <c r="AG14" s="17">
        <v>7.0518745056039694E-2</v>
      </c>
      <c r="AH14" s="17">
        <v>7.2438996358448707E-2</v>
      </c>
      <c r="AI14" s="17">
        <v>8.5208372175578306E-2</v>
      </c>
      <c r="AJ14" s="17">
        <v>7.7117475002499505E-2</v>
      </c>
      <c r="AK14" s="17">
        <v>5.5564401819718799E-2</v>
      </c>
      <c r="AL14" s="17"/>
      <c r="AM14" s="17">
        <v>5.3934409362121197E-2</v>
      </c>
      <c r="AN14" s="17">
        <v>5.6185179594514002E-2</v>
      </c>
      <c r="AO14" s="17">
        <v>5.49210135777988E-2</v>
      </c>
      <c r="AP14" s="17">
        <v>0.13830561622075899</v>
      </c>
      <c r="AQ14" s="17">
        <v>0.12694127002481101</v>
      </c>
      <c r="AR14" s="17"/>
      <c r="AS14" s="17">
        <v>4.2675737369891803E-2</v>
      </c>
      <c r="AT14" s="17">
        <v>5.6011194395249701E-2</v>
      </c>
      <c r="AU14" s="17">
        <v>4.9423966456122098E-2</v>
      </c>
      <c r="AV14" s="17"/>
      <c r="AW14" s="17">
        <v>8.7047384016343599E-2</v>
      </c>
      <c r="AX14" s="17">
        <v>7.3235938145669394E-2</v>
      </c>
      <c r="AY14" s="17">
        <v>5.3047610987997998E-2</v>
      </c>
      <c r="AZ14" s="17">
        <v>3.13345831411668E-2</v>
      </c>
      <c r="BA14" s="17">
        <v>2.5789913463666801E-2</v>
      </c>
      <c r="BB14" s="17"/>
      <c r="BC14" s="17">
        <v>6.2741438366294894E-2</v>
      </c>
      <c r="BD14" s="17">
        <v>5.8764302249883098E-2</v>
      </c>
      <c r="BE14" s="17" t="s">
        <v>101</v>
      </c>
      <c r="BF14" s="17">
        <v>7.8965892542467594E-2</v>
      </c>
      <c r="BG14" s="17">
        <v>9.8588164675451506E-2</v>
      </c>
      <c r="BH14" s="17">
        <v>6.2204321991217899E-2</v>
      </c>
      <c r="BI14" s="17">
        <v>5.2925376602023698E-2</v>
      </c>
      <c r="BJ14" s="17"/>
      <c r="BK14" s="17">
        <v>8.0170204287390801E-2</v>
      </c>
      <c r="BL14" s="17">
        <v>6.5480716163757294E-2</v>
      </c>
      <c r="BM14" s="17">
        <v>8.4587042652470398E-2</v>
      </c>
      <c r="BN14" s="17">
        <v>7.4372783263801298E-2</v>
      </c>
      <c r="BO14" s="17">
        <v>6.1476005830120597E-2</v>
      </c>
      <c r="BP14" s="17">
        <v>3.5641410017628501E-2</v>
      </c>
      <c r="BQ14" s="17">
        <v>4.02709284671793E-2</v>
      </c>
      <c r="BR14" s="17">
        <v>9.3765717756553908E-3</v>
      </c>
      <c r="BS14" s="17"/>
      <c r="BT14" s="17">
        <v>4.9260522586112597E-2</v>
      </c>
      <c r="BU14" s="17">
        <v>6.8206946637779903E-2</v>
      </c>
      <c r="BV14" s="17">
        <v>7.9498344232529897E-2</v>
      </c>
      <c r="BW14" s="17"/>
      <c r="BX14" s="17">
        <v>3.7056489196803301E-2</v>
      </c>
      <c r="BY14" s="17">
        <v>6.7061225972065805E-2</v>
      </c>
      <c r="BZ14" s="17"/>
      <c r="CA14" s="17">
        <v>0</v>
      </c>
      <c r="CB14" s="17">
        <v>4.5400187931105597E-2</v>
      </c>
      <c r="CC14" s="17">
        <v>8.0060639171897E-2</v>
      </c>
      <c r="CD14" s="17">
        <v>2.8990304123386299E-2</v>
      </c>
      <c r="CE14" s="17">
        <v>5.7097139482070201E-2</v>
      </c>
    </row>
    <row r="15" spans="2:83" x14ac:dyDescent="0.35">
      <c r="B15" s="18" t="s">
        <v>178</v>
      </c>
      <c r="C15" s="20">
        <v>0.42625696585368</v>
      </c>
      <c r="D15" s="20">
        <v>0.44607708119710099</v>
      </c>
      <c r="E15" s="20">
        <v>0.409830214799564</v>
      </c>
      <c r="F15" s="20"/>
      <c r="G15" s="20">
        <v>0.51162058127040699</v>
      </c>
      <c r="H15" s="20">
        <v>0.56338862010236201</v>
      </c>
      <c r="I15" s="20">
        <v>0.53348675423892</v>
      </c>
      <c r="J15" s="20">
        <v>0.40915018687763999</v>
      </c>
      <c r="K15" s="20">
        <v>0.31262555882330001</v>
      </c>
      <c r="L15" s="20">
        <v>0.26014229187959698</v>
      </c>
      <c r="M15" s="20"/>
      <c r="N15" s="20">
        <v>0.597362078878651</v>
      </c>
      <c r="O15" s="20">
        <v>0.404445460804082</v>
      </c>
      <c r="P15" s="20">
        <v>0.43200347841249298</v>
      </c>
      <c r="Q15" s="20">
        <v>0.40523973714049799</v>
      </c>
      <c r="R15" s="20">
        <v>0.38758467377797701</v>
      </c>
      <c r="S15" s="20">
        <v>0.4186042498857</v>
      </c>
      <c r="T15" s="20">
        <v>0.36867042359381402</v>
      </c>
      <c r="U15" s="20">
        <v>0.43154442922379799</v>
      </c>
      <c r="V15" s="20">
        <v>0.42249688888584502</v>
      </c>
      <c r="W15" s="20">
        <v>0.32107438473715799</v>
      </c>
      <c r="X15" s="20">
        <v>0.43526772858461299</v>
      </c>
      <c r="Y15" s="20">
        <v>0.34277347085750198</v>
      </c>
      <c r="Z15" s="20"/>
      <c r="AA15" s="20">
        <v>0.47350662888776701</v>
      </c>
      <c r="AB15" s="20">
        <v>0.43799123695198999</v>
      </c>
      <c r="AC15" s="20">
        <v>0.44090712517384301</v>
      </c>
      <c r="AD15" s="20">
        <v>0.35163053778489001</v>
      </c>
      <c r="AE15" s="20"/>
      <c r="AF15" s="20">
        <v>0.58976025731542903</v>
      </c>
      <c r="AG15" s="20">
        <v>0.381219958665519</v>
      </c>
      <c r="AH15" s="20">
        <v>0.42944020422925899</v>
      </c>
      <c r="AI15" s="20">
        <v>0.37208001604346502</v>
      </c>
      <c r="AJ15" s="20">
        <v>0.327307232025977</v>
      </c>
      <c r="AK15" s="20">
        <v>0.384372710577984</v>
      </c>
      <c r="AL15" s="20"/>
      <c r="AM15" s="20">
        <v>0.374955566412707</v>
      </c>
      <c r="AN15" s="20">
        <v>0.51782066709743102</v>
      </c>
      <c r="AO15" s="20">
        <v>0.46887021645405602</v>
      </c>
      <c r="AP15" s="20">
        <v>0.47031596762241101</v>
      </c>
      <c r="AQ15" s="20">
        <v>0.30854380598912601</v>
      </c>
      <c r="AR15" s="20"/>
      <c r="AS15" s="20">
        <v>0.38458389782865798</v>
      </c>
      <c r="AT15" s="20">
        <v>0.51194772376641695</v>
      </c>
      <c r="AU15" s="20">
        <v>0.53229612063995302</v>
      </c>
      <c r="AV15" s="20"/>
      <c r="AW15" s="20">
        <v>0.33088760054913002</v>
      </c>
      <c r="AX15" s="20">
        <v>0.42212650727997902</v>
      </c>
      <c r="AY15" s="20">
        <v>0.47484621924950399</v>
      </c>
      <c r="AZ15" s="20">
        <v>0.54422890890599396</v>
      </c>
      <c r="BA15" s="20">
        <v>0.73144350682097503</v>
      </c>
      <c r="BB15" s="20"/>
      <c r="BC15" s="20">
        <v>0.38743060804555501</v>
      </c>
      <c r="BD15" s="20">
        <v>0.44388012682189898</v>
      </c>
      <c r="BE15" s="20" t="s">
        <v>101</v>
      </c>
      <c r="BF15" s="20">
        <v>0.36986418127471898</v>
      </c>
      <c r="BG15" s="20">
        <v>0.46416175945500898</v>
      </c>
      <c r="BH15" s="20">
        <v>0.51033177927301399</v>
      </c>
      <c r="BI15" s="20">
        <v>0.45309928131287502</v>
      </c>
      <c r="BJ15" s="20"/>
      <c r="BK15" s="20">
        <v>0.50654613711042096</v>
      </c>
      <c r="BL15" s="20">
        <v>0.36371120928149497</v>
      </c>
      <c r="BM15" s="20">
        <v>0.40091078427423998</v>
      </c>
      <c r="BN15" s="20">
        <v>0.41491958803295298</v>
      </c>
      <c r="BO15" s="20">
        <v>0.44555103759012898</v>
      </c>
      <c r="BP15" s="20">
        <v>0.497806578306071</v>
      </c>
      <c r="BQ15" s="20">
        <v>0.41256908196831799</v>
      </c>
      <c r="BR15" s="20">
        <v>0.56070627903931003</v>
      </c>
      <c r="BS15" s="20"/>
      <c r="BT15" s="20">
        <v>0.53486799182770495</v>
      </c>
      <c r="BU15" s="20">
        <v>0.27436490992721602</v>
      </c>
      <c r="BV15" s="20">
        <v>0.44325840551886703</v>
      </c>
      <c r="BW15" s="20"/>
      <c r="BX15" s="20">
        <v>0.55850068841984002</v>
      </c>
      <c r="BY15" s="20">
        <v>0.44312433036424698</v>
      </c>
      <c r="BZ15" s="20"/>
      <c r="CA15" s="20">
        <v>0.725923715544052</v>
      </c>
      <c r="CB15" s="20">
        <v>0.57529002150856401</v>
      </c>
      <c r="CC15" s="20">
        <v>0.47120006656512398</v>
      </c>
      <c r="CD15" s="20">
        <v>0.50691383440971305</v>
      </c>
      <c r="CE15" s="20">
        <v>0.42355145752784501</v>
      </c>
    </row>
    <row r="16" spans="2:83" x14ac:dyDescent="0.35">
      <c r="B16" s="18" t="s">
        <v>179</v>
      </c>
      <c r="C16" s="20">
        <v>0.137980022916287</v>
      </c>
      <c r="D16" s="20">
        <v>0.13150167340539901</v>
      </c>
      <c r="E16" s="20">
        <v>0.14246345943962099</v>
      </c>
      <c r="F16" s="20"/>
      <c r="G16" s="20">
        <v>0.14359570986975501</v>
      </c>
      <c r="H16" s="20">
        <v>0.112147053713409</v>
      </c>
      <c r="I16" s="20">
        <v>7.2230853320667907E-2</v>
      </c>
      <c r="J16" s="20">
        <v>0.133925262329704</v>
      </c>
      <c r="K16" s="20">
        <v>0.18189200821236601</v>
      </c>
      <c r="L16" s="20">
        <v>0.18259526386211899</v>
      </c>
      <c r="M16" s="20"/>
      <c r="N16" s="20">
        <v>0.10144224120596</v>
      </c>
      <c r="O16" s="20">
        <v>0.137180295202392</v>
      </c>
      <c r="P16" s="20">
        <v>0.14285409855026401</v>
      </c>
      <c r="Q16" s="20">
        <v>0.14094579346877201</v>
      </c>
      <c r="R16" s="20">
        <v>0.13747939049789701</v>
      </c>
      <c r="S16" s="20">
        <v>0.13445593313833101</v>
      </c>
      <c r="T16" s="20">
        <v>0.188974814441113</v>
      </c>
      <c r="U16" s="20">
        <v>0.13857123265328</v>
      </c>
      <c r="V16" s="20">
        <v>0.14308848342675001</v>
      </c>
      <c r="W16" s="20">
        <v>0.144209020984607</v>
      </c>
      <c r="X16" s="20">
        <v>9.1445992566125206E-2</v>
      </c>
      <c r="Y16" s="20">
        <v>0.20605556450412801</v>
      </c>
      <c r="Z16" s="20"/>
      <c r="AA16" s="20">
        <v>0.147069623441418</v>
      </c>
      <c r="AB16" s="20">
        <v>0.12302459020516</v>
      </c>
      <c r="AC16" s="20">
        <v>0.12834016530975401</v>
      </c>
      <c r="AD16" s="20">
        <v>0.15139522276447301</v>
      </c>
      <c r="AE16" s="20"/>
      <c r="AF16" s="20">
        <v>9.9988803893583E-2</v>
      </c>
      <c r="AG16" s="20">
        <v>0.18053880992879001</v>
      </c>
      <c r="AH16" s="20">
        <v>0.12479399285178</v>
      </c>
      <c r="AI16" s="20">
        <v>0.13375857383077999</v>
      </c>
      <c r="AJ16" s="20">
        <v>0.136813310574987</v>
      </c>
      <c r="AK16" s="20">
        <v>0.11716971629279301</v>
      </c>
      <c r="AL16" s="20"/>
      <c r="AM16" s="20">
        <v>0.158219198555898</v>
      </c>
      <c r="AN16" s="20">
        <v>0.107749396148035</v>
      </c>
      <c r="AO16" s="20">
        <v>7.8226878174022102E-2</v>
      </c>
      <c r="AP16" s="20">
        <v>0.17436384443761199</v>
      </c>
      <c r="AQ16" s="20">
        <v>0.15874250340644</v>
      </c>
      <c r="AR16" s="20"/>
      <c r="AS16" s="20">
        <v>0.154207230392853</v>
      </c>
      <c r="AT16" s="20">
        <v>0.102435919679597</v>
      </c>
      <c r="AU16" s="20">
        <v>9.6157842319313305E-2</v>
      </c>
      <c r="AV16" s="20"/>
      <c r="AW16" s="20">
        <v>0.14552330447255299</v>
      </c>
      <c r="AX16" s="20">
        <v>0.15412461436875499</v>
      </c>
      <c r="AY16" s="20">
        <v>0.13561281216839999</v>
      </c>
      <c r="AZ16" s="20">
        <v>0.10213909287624801</v>
      </c>
      <c r="BA16" s="20">
        <v>5.9661832315863902E-2</v>
      </c>
      <c r="BB16" s="20"/>
      <c r="BC16" s="20">
        <v>0.15786633879532599</v>
      </c>
      <c r="BD16" s="20">
        <v>0.12678562121017001</v>
      </c>
      <c r="BE16" s="20" t="s">
        <v>101</v>
      </c>
      <c r="BF16" s="20">
        <v>0.169025845872112</v>
      </c>
      <c r="BG16" s="20">
        <v>9.2750890011855699E-2</v>
      </c>
      <c r="BH16" s="20">
        <v>0.11439972684334899</v>
      </c>
      <c r="BI16" s="20">
        <v>0.148011540439388</v>
      </c>
      <c r="BJ16" s="20"/>
      <c r="BK16" s="20">
        <v>6.8770921701204399E-2</v>
      </c>
      <c r="BL16" s="20">
        <v>0.16301135338983599</v>
      </c>
      <c r="BM16" s="20">
        <v>0.11665314812128599</v>
      </c>
      <c r="BN16" s="20">
        <v>0.14543785446931701</v>
      </c>
      <c r="BO16" s="20">
        <v>0.15237679532979201</v>
      </c>
      <c r="BP16" s="20">
        <v>0.115702999858412</v>
      </c>
      <c r="BQ16" s="20">
        <v>0.236642642469965</v>
      </c>
      <c r="BR16" s="20">
        <v>0.12904065845388099</v>
      </c>
      <c r="BS16" s="20"/>
      <c r="BT16" s="20">
        <v>9.1661681814589294E-2</v>
      </c>
      <c r="BU16" s="20">
        <v>0.16610553354524499</v>
      </c>
      <c r="BV16" s="20">
        <v>0.154083054526716</v>
      </c>
      <c r="BW16" s="20"/>
      <c r="BX16" s="20">
        <v>0.107670790441623</v>
      </c>
      <c r="BY16" s="20">
        <v>0.13007747415239601</v>
      </c>
      <c r="BZ16" s="20"/>
      <c r="CA16" s="20">
        <v>0.11207403936336401</v>
      </c>
      <c r="CB16" s="20">
        <v>0.11651502796820699</v>
      </c>
      <c r="CC16" s="20">
        <v>0.10519809170710701</v>
      </c>
      <c r="CD16" s="20">
        <v>0.114308441330018</v>
      </c>
      <c r="CE16" s="20">
        <v>0.152711620599952</v>
      </c>
    </row>
    <row r="17" spans="2:83" x14ac:dyDescent="0.35">
      <c r="B17" s="18" t="s">
        <v>140</v>
      </c>
      <c r="C17" s="21">
        <v>0.28827694293739398</v>
      </c>
      <c r="D17" s="21">
        <v>0.31457540779170201</v>
      </c>
      <c r="E17" s="21">
        <v>0.26736675535994298</v>
      </c>
      <c r="F17" s="21"/>
      <c r="G17" s="21">
        <v>0.36802487140065199</v>
      </c>
      <c r="H17" s="21">
        <v>0.45124156638895402</v>
      </c>
      <c r="I17" s="21">
        <v>0.46125590091825203</v>
      </c>
      <c r="J17" s="21">
        <v>0.27522492454793501</v>
      </c>
      <c r="K17" s="21">
        <v>0.130733550610934</v>
      </c>
      <c r="L17" s="21">
        <v>7.7547028017478106E-2</v>
      </c>
      <c r="M17" s="21"/>
      <c r="N17" s="21">
        <v>0.49591983767269099</v>
      </c>
      <c r="O17" s="21">
        <v>0.267265165601691</v>
      </c>
      <c r="P17" s="21">
        <v>0.289149379862228</v>
      </c>
      <c r="Q17" s="21">
        <v>0.26429394367172598</v>
      </c>
      <c r="R17" s="21">
        <v>0.25010528328008003</v>
      </c>
      <c r="S17" s="21">
        <v>0.28414831674736901</v>
      </c>
      <c r="T17" s="21">
        <v>0.179695609152701</v>
      </c>
      <c r="U17" s="21">
        <v>0.29297319657051801</v>
      </c>
      <c r="V17" s="21">
        <v>0.27940840545909501</v>
      </c>
      <c r="W17" s="21">
        <v>0.17686536375255099</v>
      </c>
      <c r="X17" s="21">
        <v>0.34382173601848798</v>
      </c>
      <c r="Y17" s="21">
        <v>0.136717906353374</v>
      </c>
      <c r="Z17" s="21"/>
      <c r="AA17" s="21">
        <v>0.32643700544634902</v>
      </c>
      <c r="AB17" s="21">
        <v>0.314966646746831</v>
      </c>
      <c r="AC17" s="21">
        <v>0.312566959864089</v>
      </c>
      <c r="AD17" s="21">
        <v>0.200235315020416</v>
      </c>
      <c r="AE17" s="21"/>
      <c r="AF17" s="21">
        <v>0.48977145342184603</v>
      </c>
      <c r="AG17" s="21">
        <v>0.20068114873672899</v>
      </c>
      <c r="AH17" s="21">
        <v>0.30464621137747899</v>
      </c>
      <c r="AI17" s="21">
        <v>0.238321442212685</v>
      </c>
      <c r="AJ17" s="21">
        <v>0.19049392145099001</v>
      </c>
      <c r="AK17" s="21">
        <v>0.26720299428519101</v>
      </c>
      <c r="AL17" s="21"/>
      <c r="AM17" s="21">
        <v>0.216736367856809</v>
      </c>
      <c r="AN17" s="21">
        <v>0.41007127094939499</v>
      </c>
      <c r="AO17" s="21">
        <v>0.390643338280034</v>
      </c>
      <c r="AP17" s="21">
        <v>0.29595212318480002</v>
      </c>
      <c r="AQ17" s="21">
        <v>0.14980130258268601</v>
      </c>
      <c r="AR17" s="21"/>
      <c r="AS17" s="21">
        <v>0.23037666743580601</v>
      </c>
      <c r="AT17" s="21">
        <v>0.40951180408681997</v>
      </c>
      <c r="AU17" s="21">
        <v>0.43613827832063901</v>
      </c>
      <c r="AV17" s="21"/>
      <c r="AW17" s="21">
        <v>0.18536429607657801</v>
      </c>
      <c r="AX17" s="21">
        <v>0.268001892911224</v>
      </c>
      <c r="AY17" s="21">
        <v>0.339233407081104</v>
      </c>
      <c r="AZ17" s="21">
        <v>0.44208981602974601</v>
      </c>
      <c r="BA17" s="21">
        <v>0.67178167450511095</v>
      </c>
      <c r="BB17" s="21"/>
      <c r="BC17" s="21">
        <v>0.22956426925022899</v>
      </c>
      <c r="BD17" s="21">
        <v>0.31709450561172903</v>
      </c>
      <c r="BE17" s="21" t="s">
        <v>101</v>
      </c>
      <c r="BF17" s="21">
        <v>0.20083833540260701</v>
      </c>
      <c r="BG17" s="21">
        <v>0.37141086944315299</v>
      </c>
      <c r="BH17" s="21">
        <v>0.39593205242966401</v>
      </c>
      <c r="BI17" s="21">
        <v>0.305087740873487</v>
      </c>
      <c r="BJ17" s="21"/>
      <c r="BK17" s="21">
        <v>0.43777521540921599</v>
      </c>
      <c r="BL17" s="21">
        <v>0.20069985589165901</v>
      </c>
      <c r="BM17" s="21">
        <v>0.28425763615295402</v>
      </c>
      <c r="BN17" s="21">
        <v>0.26948173356363597</v>
      </c>
      <c r="BO17" s="21">
        <v>0.293174242260337</v>
      </c>
      <c r="BP17" s="21">
        <v>0.38210357844765902</v>
      </c>
      <c r="BQ17" s="21">
        <v>0.17592643949835299</v>
      </c>
      <c r="BR17" s="21">
        <v>0.43166562058542901</v>
      </c>
      <c r="BS17" s="21"/>
      <c r="BT17" s="21">
        <v>0.443206310013116</v>
      </c>
      <c r="BU17" s="21">
        <v>0.108259376381972</v>
      </c>
      <c r="BV17" s="21">
        <v>0.28917535099215103</v>
      </c>
      <c r="BW17" s="21"/>
      <c r="BX17" s="21">
        <v>0.45082989797821699</v>
      </c>
      <c r="BY17" s="21">
        <v>0.31304685621185102</v>
      </c>
      <c r="BZ17" s="21"/>
      <c r="CA17" s="21">
        <v>0.61384967618068897</v>
      </c>
      <c r="CB17" s="21">
        <v>0.458774993540357</v>
      </c>
      <c r="CC17" s="21">
        <v>0.366001974858018</v>
      </c>
      <c r="CD17" s="21">
        <v>0.392605393079695</v>
      </c>
      <c r="CE17" s="21">
        <v>0.27083983692789299</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245</v>
      </c>
      <c r="E2" s="26"/>
      <c r="F2" s="26"/>
      <c r="G2" s="26"/>
      <c r="H2" s="26"/>
    </row>
    <row r="6" spans="2:8" ht="50" customHeight="1" x14ac:dyDescent="0.35">
      <c r="B6" s="23" t="s">
        <v>15</v>
      </c>
      <c r="C6" s="23" t="s">
        <v>240</v>
      </c>
      <c r="D6" s="23" t="s">
        <v>241</v>
      </c>
      <c r="E6" s="23" t="s">
        <v>242</v>
      </c>
      <c r="F6" s="23" t="s">
        <v>243</v>
      </c>
      <c r="G6" s="23" t="s">
        <v>244</v>
      </c>
    </row>
    <row r="7" spans="2:8" x14ac:dyDescent="0.35">
      <c r="B7" s="18" t="s">
        <v>173</v>
      </c>
      <c r="C7" s="17">
        <v>0.39202949231168899</v>
      </c>
      <c r="D7" s="17">
        <v>0.23063461129619101</v>
      </c>
      <c r="E7" s="17">
        <v>0.17336919173822599</v>
      </c>
      <c r="F7" s="17">
        <v>0.14394334969799699</v>
      </c>
      <c r="G7" s="17">
        <v>0.16010925723358299</v>
      </c>
    </row>
    <row r="8" spans="2:8" x14ac:dyDescent="0.35">
      <c r="B8" s="18" t="s">
        <v>174</v>
      </c>
      <c r="C8" s="17">
        <v>0.36177395260288098</v>
      </c>
      <c r="D8" s="17">
        <v>0.341222389792666</v>
      </c>
      <c r="E8" s="17">
        <v>0.33033450480180498</v>
      </c>
      <c r="F8" s="17">
        <v>0.32886383218378201</v>
      </c>
      <c r="G8" s="17">
        <v>0.282053812615222</v>
      </c>
    </row>
    <row r="9" spans="2:8" x14ac:dyDescent="0.35">
      <c r="B9" s="18" t="s">
        <v>175</v>
      </c>
      <c r="C9" s="17">
        <v>0.153142253395216</v>
      </c>
      <c r="D9" s="17">
        <v>0.23021076791653999</v>
      </c>
      <c r="E9" s="17">
        <v>0.28783808130996902</v>
      </c>
      <c r="F9" s="17">
        <v>0.28792914751048498</v>
      </c>
      <c r="G9" s="17">
        <v>0.257923867042477</v>
      </c>
    </row>
    <row r="10" spans="2:8" x14ac:dyDescent="0.35">
      <c r="B10" s="18" t="s">
        <v>176</v>
      </c>
      <c r="C10" s="17">
        <v>4.86254497281828E-2</v>
      </c>
      <c r="D10" s="17">
        <v>5.6591758686512998E-2</v>
      </c>
      <c r="E10" s="17">
        <v>7.5871708832839405E-2</v>
      </c>
      <c r="F10" s="17">
        <v>0.116394101091308</v>
      </c>
      <c r="G10" s="17">
        <v>0.163157735340999</v>
      </c>
    </row>
    <row r="11" spans="2:8" x14ac:dyDescent="0.35">
      <c r="B11" s="18" t="s">
        <v>177</v>
      </c>
      <c r="C11" s="17">
        <v>1.6147297813328999E-2</v>
      </c>
      <c r="D11" s="17">
        <v>1.6401688879643599E-2</v>
      </c>
      <c r="E11" s="17">
        <v>1.8102933944134099E-2</v>
      </c>
      <c r="F11" s="17">
        <v>4.9831689215047902E-2</v>
      </c>
      <c r="G11" s="17">
        <v>6.1195913422368999E-2</v>
      </c>
    </row>
    <row r="12" spans="2:8" x14ac:dyDescent="0.35">
      <c r="B12" s="18" t="s">
        <v>113</v>
      </c>
      <c r="C12" s="17">
        <v>2.8281554148701898E-2</v>
      </c>
      <c r="D12" s="17">
        <v>0.124938783428446</v>
      </c>
      <c r="E12" s="17">
        <v>0.114483579373027</v>
      </c>
      <c r="F12" s="17">
        <v>7.3037880301380406E-2</v>
      </c>
      <c r="G12" s="17">
        <v>7.5559414345349907E-2</v>
      </c>
    </row>
    <row r="13" spans="2:8" x14ac:dyDescent="0.35">
      <c r="B13" s="22" t="s">
        <v>178</v>
      </c>
      <c r="C13" s="20">
        <v>0.75380344491456996</v>
      </c>
      <c r="D13" s="20">
        <v>0.57185700108885695</v>
      </c>
      <c r="E13" s="20">
        <v>0.503703696540031</v>
      </c>
      <c r="F13" s="20">
        <v>0.472807181881779</v>
      </c>
      <c r="G13" s="20">
        <v>0.44216306984880499</v>
      </c>
    </row>
    <row r="14" spans="2:8" x14ac:dyDescent="0.35">
      <c r="B14" s="22" t="s">
        <v>179</v>
      </c>
      <c r="C14" s="20">
        <v>6.4772747541511799E-2</v>
      </c>
      <c r="D14" s="20">
        <v>7.2993447566156597E-2</v>
      </c>
      <c r="E14" s="20">
        <v>9.3974642776973497E-2</v>
      </c>
      <c r="F14" s="20">
        <v>0.16622579030635601</v>
      </c>
      <c r="G14" s="20">
        <v>0.224353648763368</v>
      </c>
    </row>
    <row r="15" spans="2:8" x14ac:dyDescent="0.35">
      <c r="B15" s="22" t="s">
        <v>140</v>
      </c>
      <c r="C15" s="21">
        <v>0.689030697373058</v>
      </c>
      <c r="D15" s="21">
        <v>0.49886355352270001</v>
      </c>
      <c r="E15" s="21">
        <v>0.40972905376305702</v>
      </c>
      <c r="F15" s="21">
        <v>0.30658139157542302</v>
      </c>
      <c r="G15" s="21">
        <v>0.21780942108543699</v>
      </c>
    </row>
    <row r="16" spans="2:8" x14ac:dyDescent="0.35">
      <c r="B16" s="16"/>
      <c r="C16" s="16"/>
      <c r="D16" s="16"/>
      <c r="E16" s="16"/>
      <c r="F16" s="16"/>
      <c r="G16" s="16"/>
    </row>
    <row r="17" spans="2:2" x14ac:dyDescent="0.35">
      <c r="B17" t="s">
        <v>104</v>
      </c>
    </row>
    <row r="18" spans="2:2" x14ac:dyDescent="0.35">
      <c r="B18" t="s">
        <v>105</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0.39202949231168899</v>
      </c>
      <c r="D9" s="17">
        <v>0.39292150515680702</v>
      </c>
      <c r="E9" s="17">
        <v>0.39003312776660798</v>
      </c>
      <c r="F9" s="17"/>
      <c r="G9" s="17">
        <v>0.33812563727531703</v>
      </c>
      <c r="H9" s="17">
        <v>0.373936934109455</v>
      </c>
      <c r="I9" s="17">
        <v>0.34543706945700398</v>
      </c>
      <c r="J9" s="17">
        <v>0.37629617586064501</v>
      </c>
      <c r="K9" s="17">
        <v>0.41779247636936601</v>
      </c>
      <c r="L9" s="17">
        <v>0.47604442591476798</v>
      </c>
      <c r="M9" s="17"/>
      <c r="N9" s="17">
        <v>0.36947769571163702</v>
      </c>
      <c r="O9" s="17">
        <v>0.426783175468466</v>
      </c>
      <c r="P9" s="17">
        <v>0.418058244476125</v>
      </c>
      <c r="Q9" s="17">
        <v>0.46514537144406898</v>
      </c>
      <c r="R9" s="17">
        <v>0.41390317740256999</v>
      </c>
      <c r="S9" s="17">
        <v>0.27165877894308799</v>
      </c>
      <c r="T9" s="17">
        <v>0.45173376355091899</v>
      </c>
      <c r="U9" s="17">
        <v>0.42881014339193402</v>
      </c>
      <c r="V9" s="17">
        <v>0.33961947650150798</v>
      </c>
      <c r="W9" s="17">
        <v>0.38838106475671602</v>
      </c>
      <c r="X9" s="17">
        <v>0.36272027209528301</v>
      </c>
      <c r="Y9" s="17">
        <v>0.41167593676113501</v>
      </c>
      <c r="Z9" s="17"/>
      <c r="AA9" s="17">
        <v>0.39694212408371998</v>
      </c>
      <c r="AB9" s="17">
        <v>0.40187903163546901</v>
      </c>
      <c r="AC9" s="17">
        <v>0.34671011254356798</v>
      </c>
      <c r="AD9" s="17">
        <v>0.41541825421710599</v>
      </c>
      <c r="AE9" s="17"/>
      <c r="AF9" s="17">
        <v>0.38101750990045902</v>
      </c>
      <c r="AG9" s="17">
        <v>0.401774839694783</v>
      </c>
      <c r="AH9" s="17">
        <v>0.36310588359950202</v>
      </c>
      <c r="AI9" s="17">
        <v>0.35689594266107999</v>
      </c>
      <c r="AJ9" s="17">
        <v>0.43861619117110801</v>
      </c>
      <c r="AK9" s="17">
        <v>0.48462778538802598</v>
      </c>
      <c r="AL9" s="17"/>
      <c r="AM9" s="17">
        <v>0.43540153186797198</v>
      </c>
      <c r="AN9" s="17">
        <v>0.371674951101363</v>
      </c>
      <c r="AO9" s="17">
        <v>0.41714200264078699</v>
      </c>
      <c r="AP9" s="17">
        <v>0.46364415506381002</v>
      </c>
      <c r="AQ9" s="17">
        <v>0.30466790803492499</v>
      </c>
      <c r="AR9" s="17"/>
      <c r="AS9" s="17">
        <v>0.42334853548210499</v>
      </c>
      <c r="AT9" s="17">
        <v>0.362557090270061</v>
      </c>
      <c r="AU9" s="17">
        <v>0.33252102339610401</v>
      </c>
      <c r="AV9" s="17"/>
      <c r="AW9" s="17">
        <v>0.39833421334444902</v>
      </c>
      <c r="AX9" s="17">
        <v>0.41013187290328001</v>
      </c>
      <c r="AY9" s="17">
        <v>0.38317532121495701</v>
      </c>
      <c r="AZ9" s="17">
        <v>0.33930385225251303</v>
      </c>
      <c r="BA9" s="17">
        <v>0.45201029597263298</v>
      </c>
      <c r="BB9" s="17"/>
      <c r="BC9" s="17">
        <v>0.449142092813685</v>
      </c>
      <c r="BD9" s="17">
        <v>0.35414932683406702</v>
      </c>
      <c r="BE9" s="17" t="s">
        <v>101</v>
      </c>
      <c r="BF9" s="17">
        <v>0.36045183557548299</v>
      </c>
      <c r="BG9" s="17">
        <v>0.32411383166597801</v>
      </c>
      <c r="BH9" s="17">
        <v>0.35003895348595798</v>
      </c>
      <c r="BI9" s="17">
        <v>0.36037773225429098</v>
      </c>
      <c r="BJ9" s="17"/>
      <c r="BK9" s="17">
        <v>0.42322794904458699</v>
      </c>
      <c r="BL9" s="17">
        <v>0.39860762040056602</v>
      </c>
      <c r="BM9" s="17">
        <v>0.34974187567023401</v>
      </c>
      <c r="BN9" s="17">
        <v>0.40574709127545899</v>
      </c>
      <c r="BO9" s="17">
        <v>0.38174935221795098</v>
      </c>
      <c r="BP9" s="17">
        <v>0.45442101994936301</v>
      </c>
      <c r="BQ9" s="17">
        <v>0.42931791994157897</v>
      </c>
      <c r="BR9" s="17">
        <v>0.42585418384915302</v>
      </c>
      <c r="BS9" s="17"/>
      <c r="BT9" s="17">
        <v>0.36486297553435598</v>
      </c>
      <c r="BU9" s="17">
        <v>0.43839061527904</v>
      </c>
      <c r="BV9" s="17">
        <v>0.38464714579881298</v>
      </c>
      <c r="BW9" s="17"/>
      <c r="BX9" s="17">
        <v>0.39806922998571398</v>
      </c>
      <c r="BY9" s="17">
        <v>0.35572294164823798</v>
      </c>
      <c r="BZ9" s="17"/>
      <c r="CA9" s="17">
        <v>0.43172746807801599</v>
      </c>
      <c r="CB9" s="17">
        <v>0.36163046910188301</v>
      </c>
      <c r="CC9" s="17">
        <v>0.377355658357102</v>
      </c>
      <c r="CD9" s="17">
        <v>0.33931890121165298</v>
      </c>
      <c r="CE9" s="17">
        <v>0.38208825914217198</v>
      </c>
    </row>
    <row r="10" spans="2:83" x14ac:dyDescent="0.35">
      <c r="B10" s="18" t="s">
        <v>174</v>
      </c>
      <c r="C10" s="17">
        <v>0.36177395260288098</v>
      </c>
      <c r="D10" s="17">
        <v>0.35614787030855199</v>
      </c>
      <c r="E10" s="17">
        <v>0.36811694648311</v>
      </c>
      <c r="F10" s="17"/>
      <c r="G10" s="17">
        <v>0.36186899068374201</v>
      </c>
      <c r="H10" s="17">
        <v>0.34300759521508101</v>
      </c>
      <c r="I10" s="17">
        <v>0.35895925077371998</v>
      </c>
      <c r="J10" s="17">
        <v>0.33530280332756501</v>
      </c>
      <c r="K10" s="17">
        <v>0.36206443104695601</v>
      </c>
      <c r="L10" s="17">
        <v>0.40053085014088302</v>
      </c>
      <c r="M10" s="17"/>
      <c r="N10" s="17">
        <v>0.34322882307460101</v>
      </c>
      <c r="O10" s="17">
        <v>0.32258305788363101</v>
      </c>
      <c r="P10" s="17">
        <v>0.37383599061435902</v>
      </c>
      <c r="Q10" s="17">
        <v>0.27012131833772302</v>
      </c>
      <c r="R10" s="17">
        <v>0.40285698872810899</v>
      </c>
      <c r="S10" s="17">
        <v>0.495363470720804</v>
      </c>
      <c r="T10" s="17">
        <v>0.33388405253942699</v>
      </c>
      <c r="U10" s="17">
        <v>0.379218709040198</v>
      </c>
      <c r="V10" s="17">
        <v>0.38468911325731903</v>
      </c>
      <c r="W10" s="17">
        <v>0.34926075555958602</v>
      </c>
      <c r="X10" s="17">
        <v>0.38258781901579397</v>
      </c>
      <c r="Y10" s="17">
        <v>0.33455980674291702</v>
      </c>
      <c r="Z10" s="17"/>
      <c r="AA10" s="17">
        <v>0.365643536450245</v>
      </c>
      <c r="AB10" s="17">
        <v>0.36025918232765602</v>
      </c>
      <c r="AC10" s="17">
        <v>0.40343926853108297</v>
      </c>
      <c r="AD10" s="17">
        <v>0.32339936827612398</v>
      </c>
      <c r="AE10" s="17"/>
      <c r="AF10" s="17">
        <v>0.309799428792631</v>
      </c>
      <c r="AG10" s="17">
        <v>0.36439428286965803</v>
      </c>
      <c r="AH10" s="17">
        <v>0.382397038598696</v>
      </c>
      <c r="AI10" s="17">
        <v>0.39516973002157701</v>
      </c>
      <c r="AJ10" s="17">
        <v>0.40057685947640198</v>
      </c>
      <c r="AK10" s="17">
        <v>0.29216065101850303</v>
      </c>
      <c r="AL10" s="17"/>
      <c r="AM10" s="17">
        <v>0.360638925721458</v>
      </c>
      <c r="AN10" s="17">
        <v>0.37315014808152502</v>
      </c>
      <c r="AO10" s="17">
        <v>0.30196922818481597</v>
      </c>
      <c r="AP10" s="17">
        <v>0.37612133982533202</v>
      </c>
      <c r="AQ10" s="17">
        <v>0.34712220655770698</v>
      </c>
      <c r="AR10" s="17"/>
      <c r="AS10" s="17">
        <v>0.360427430239528</v>
      </c>
      <c r="AT10" s="17">
        <v>0.37238180450606101</v>
      </c>
      <c r="AU10" s="17">
        <v>0.350775365508468</v>
      </c>
      <c r="AV10" s="17"/>
      <c r="AW10" s="17">
        <v>0.35491317104190701</v>
      </c>
      <c r="AX10" s="17">
        <v>0.36184965235248401</v>
      </c>
      <c r="AY10" s="17">
        <v>0.35850639845592902</v>
      </c>
      <c r="AZ10" s="17">
        <v>0.37453783208924102</v>
      </c>
      <c r="BA10" s="17">
        <v>0.41059176564564998</v>
      </c>
      <c r="BB10" s="17"/>
      <c r="BC10" s="17">
        <v>0.36753718997615997</v>
      </c>
      <c r="BD10" s="17">
        <v>0.356499929213415</v>
      </c>
      <c r="BE10" s="17" t="s">
        <v>101</v>
      </c>
      <c r="BF10" s="17">
        <v>0.34338581092187198</v>
      </c>
      <c r="BG10" s="17">
        <v>0.38916662800365798</v>
      </c>
      <c r="BH10" s="17">
        <v>0.36372230230885799</v>
      </c>
      <c r="BI10" s="17">
        <v>0.29405640143484002</v>
      </c>
      <c r="BJ10" s="17"/>
      <c r="BK10" s="17">
        <v>0.31204430218035201</v>
      </c>
      <c r="BL10" s="17">
        <v>0.35973584675792403</v>
      </c>
      <c r="BM10" s="17">
        <v>0.39163729006301401</v>
      </c>
      <c r="BN10" s="17">
        <v>0.36320171018271702</v>
      </c>
      <c r="BO10" s="17">
        <v>0.36277372201374097</v>
      </c>
      <c r="BP10" s="17">
        <v>0.33320866722357001</v>
      </c>
      <c r="BQ10" s="17">
        <v>0.32897484223417101</v>
      </c>
      <c r="BR10" s="17">
        <v>0.309532904233702</v>
      </c>
      <c r="BS10" s="17"/>
      <c r="BT10" s="17">
        <v>0.36987044335144498</v>
      </c>
      <c r="BU10" s="17">
        <v>0.38811416917166902</v>
      </c>
      <c r="BV10" s="17">
        <v>0.33803113108340299</v>
      </c>
      <c r="BW10" s="17"/>
      <c r="BX10" s="17">
        <v>0.34029961997107</v>
      </c>
      <c r="BY10" s="17">
        <v>0.37257573042009801</v>
      </c>
      <c r="BZ10" s="17"/>
      <c r="CA10" s="17">
        <v>0.32352954352881502</v>
      </c>
      <c r="CB10" s="17">
        <v>0.39136380855550101</v>
      </c>
      <c r="CC10" s="17">
        <v>0.35587311750248202</v>
      </c>
      <c r="CD10" s="17">
        <v>0.35216069041965897</v>
      </c>
      <c r="CE10" s="17">
        <v>0.33308727346281702</v>
      </c>
    </row>
    <row r="11" spans="2:83" x14ac:dyDescent="0.35">
      <c r="B11" s="18" t="s">
        <v>175</v>
      </c>
      <c r="C11" s="17">
        <v>0.153142253395216</v>
      </c>
      <c r="D11" s="17">
        <v>0.15447695704386799</v>
      </c>
      <c r="E11" s="17">
        <v>0.153199780770641</v>
      </c>
      <c r="F11" s="17"/>
      <c r="G11" s="17">
        <v>0.18847902030934899</v>
      </c>
      <c r="H11" s="17">
        <v>0.15310249829113701</v>
      </c>
      <c r="I11" s="17">
        <v>0.19969863656881101</v>
      </c>
      <c r="J11" s="17">
        <v>0.176304247995244</v>
      </c>
      <c r="K11" s="17">
        <v>0.14186296084958999</v>
      </c>
      <c r="L11" s="17">
        <v>8.0657605639484695E-2</v>
      </c>
      <c r="M11" s="17"/>
      <c r="N11" s="17">
        <v>0.16327582480965699</v>
      </c>
      <c r="O11" s="17">
        <v>0.15512155231043601</v>
      </c>
      <c r="P11" s="17">
        <v>0.13193984799722999</v>
      </c>
      <c r="Q11" s="17">
        <v>0.15656767720692499</v>
      </c>
      <c r="R11" s="17">
        <v>9.4865893836834303E-2</v>
      </c>
      <c r="S11" s="17">
        <v>0.18642819981382999</v>
      </c>
      <c r="T11" s="17">
        <v>0.106881415315255</v>
      </c>
      <c r="U11" s="17">
        <v>0.15253423646019501</v>
      </c>
      <c r="V11" s="17">
        <v>0.18239094891195301</v>
      </c>
      <c r="W11" s="17">
        <v>0.17080618253250399</v>
      </c>
      <c r="X11" s="17">
        <v>0.13099845955747899</v>
      </c>
      <c r="Y11" s="17">
        <v>0.18117257592293801</v>
      </c>
      <c r="Z11" s="17"/>
      <c r="AA11" s="17">
        <v>0.147811198512943</v>
      </c>
      <c r="AB11" s="17">
        <v>0.156753847797131</v>
      </c>
      <c r="AC11" s="17">
        <v>0.15099104495245699</v>
      </c>
      <c r="AD11" s="17">
        <v>0.15634955450483901</v>
      </c>
      <c r="AE11" s="17"/>
      <c r="AF11" s="17">
        <v>0.18326514777811501</v>
      </c>
      <c r="AG11" s="17">
        <v>0.15111586622733</v>
      </c>
      <c r="AH11" s="17">
        <v>0.14778569816016501</v>
      </c>
      <c r="AI11" s="17">
        <v>0.16424786157764701</v>
      </c>
      <c r="AJ11" s="17">
        <v>9.7861306026931397E-2</v>
      </c>
      <c r="AK11" s="17">
        <v>0.143692271626151</v>
      </c>
      <c r="AL11" s="17"/>
      <c r="AM11" s="17">
        <v>0.13710311973810799</v>
      </c>
      <c r="AN11" s="17">
        <v>0.149143954256622</v>
      </c>
      <c r="AO11" s="17">
        <v>0.16749996918653601</v>
      </c>
      <c r="AP11" s="17">
        <v>0.16023450511085799</v>
      </c>
      <c r="AQ11" s="17">
        <v>0.20295804969363901</v>
      </c>
      <c r="AR11" s="17"/>
      <c r="AS11" s="17">
        <v>0.148991819933394</v>
      </c>
      <c r="AT11" s="17">
        <v>0.16778555575453399</v>
      </c>
      <c r="AU11" s="17">
        <v>0.20395619313879401</v>
      </c>
      <c r="AV11" s="17"/>
      <c r="AW11" s="17">
        <v>0.15367068616007101</v>
      </c>
      <c r="AX11" s="17">
        <v>0.137061597003545</v>
      </c>
      <c r="AY11" s="17">
        <v>0.16421797090954901</v>
      </c>
      <c r="AZ11" s="17">
        <v>0.18429778553443499</v>
      </c>
      <c r="BA11" s="17">
        <v>9.5731687619902597E-2</v>
      </c>
      <c r="BB11" s="17"/>
      <c r="BC11" s="17">
        <v>0.117080788278437</v>
      </c>
      <c r="BD11" s="17">
        <v>0.16046657817128901</v>
      </c>
      <c r="BE11" s="17" t="s">
        <v>101</v>
      </c>
      <c r="BF11" s="17">
        <v>0.182095042564238</v>
      </c>
      <c r="BG11" s="17">
        <v>0.157775343068941</v>
      </c>
      <c r="BH11" s="17">
        <v>0.20607070441012301</v>
      </c>
      <c r="BI11" s="17">
        <v>0.22129892559285699</v>
      </c>
      <c r="BJ11" s="17"/>
      <c r="BK11" s="17">
        <v>0.15120623980064499</v>
      </c>
      <c r="BL11" s="17">
        <v>0.164773007912701</v>
      </c>
      <c r="BM11" s="17">
        <v>0.15749418756678199</v>
      </c>
      <c r="BN11" s="17">
        <v>0.134916799144358</v>
      </c>
      <c r="BO11" s="17">
        <v>0.174457230035549</v>
      </c>
      <c r="BP11" s="17">
        <v>0.128410001942762</v>
      </c>
      <c r="BQ11" s="17">
        <v>0.14323349266879301</v>
      </c>
      <c r="BR11" s="17">
        <v>0.123107259609768</v>
      </c>
      <c r="BS11" s="17"/>
      <c r="BT11" s="17">
        <v>0.15717950626115501</v>
      </c>
      <c r="BU11" s="17">
        <v>0.115271979228422</v>
      </c>
      <c r="BV11" s="17">
        <v>0.17435607934863501</v>
      </c>
      <c r="BW11" s="17"/>
      <c r="BX11" s="17">
        <v>0.156078497809648</v>
      </c>
      <c r="BY11" s="17">
        <v>0.17028304131069</v>
      </c>
      <c r="BZ11" s="17"/>
      <c r="CA11" s="17">
        <v>0.14334586827503601</v>
      </c>
      <c r="CB11" s="17">
        <v>0.147629086901374</v>
      </c>
      <c r="CC11" s="17">
        <v>0.16642887043618301</v>
      </c>
      <c r="CD11" s="17">
        <v>0.19209044912568701</v>
      </c>
      <c r="CE11" s="17">
        <v>0.18304208574120701</v>
      </c>
    </row>
    <row r="12" spans="2:83" x14ac:dyDescent="0.35">
      <c r="B12" s="18" t="s">
        <v>176</v>
      </c>
      <c r="C12" s="17">
        <v>4.86254497281828E-2</v>
      </c>
      <c r="D12" s="17">
        <v>4.5829762775893297E-2</v>
      </c>
      <c r="E12" s="17">
        <v>5.0706104684758502E-2</v>
      </c>
      <c r="F12" s="17"/>
      <c r="G12" s="17">
        <v>7.3174051403075493E-2</v>
      </c>
      <c r="H12" s="17">
        <v>5.5387249629813798E-2</v>
      </c>
      <c r="I12" s="17">
        <v>4.91701942094342E-2</v>
      </c>
      <c r="J12" s="17">
        <v>5.3631390278809803E-2</v>
      </c>
      <c r="K12" s="17">
        <v>4.7811682714832403E-2</v>
      </c>
      <c r="L12" s="17">
        <v>2.27885961791627E-2</v>
      </c>
      <c r="M12" s="17"/>
      <c r="N12" s="17">
        <v>5.8132169772296398E-2</v>
      </c>
      <c r="O12" s="17">
        <v>5.7156435887852103E-2</v>
      </c>
      <c r="P12" s="17">
        <v>5.2181918676724802E-2</v>
      </c>
      <c r="Q12" s="17">
        <v>6.73592816026614E-2</v>
      </c>
      <c r="R12" s="17">
        <v>5.07734621053939E-2</v>
      </c>
      <c r="S12" s="17">
        <v>8.3589470310887395E-3</v>
      </c>
      <c r="T12" s="17">
        <v>5.6536653141079099E-2</v>
      </c>
      <c r="U12" s="17">
        <v>2.1024288075019201E-2</v>
      </c>
      <c r="V12" s="17">
        <v>4.6943555820007601E-2</v>
      </c>
      <c r="W12" s="17">
        <v>4.6217126772091999E-2</v>
      </c>
      <c r="X12" s="17">
        <v>6.6965557344163901E-2</v>
      </c>
      <c r="Y12" s="17">
        <v>1.5219250938558099E-2</v>
      </c>
      <c r="Z12" s="17"/>
      <c r="AA12" s="17">
        <v>6.5790439276940907E-2</v>
      </c>
      <c r="AB12" s="17">
        <v>3.5602422007903402E-2</v>
      </c>
      <c r="AC12" s="17">
        <v>5.0920518791520597E-2</v>
      </c>
      <c r="AD12" s="17">
        <v>4.2001301137498198E-2</v>
      </c>
      <c r="AE12" s="17"/>
      <c r="AF12" s="17">
        <v>7.9994490927124004E-2</v>
      </c>
      <c r="AG12" s="17">
        <v>3.6772469606768797E-2</v>
      </c>
      <c r="AH12" s="17">
        <v>4.85157352744933E-2</v>
      </c>
      <c r="AI12" s="17">
        <v>4.0177133089964803E-2</v>
      </c>
      <c r="AJ12" s="17">
        <v>3.1904329735878603E-2</v>
      </c>
      <c r="AK12" s="17">
        <v>5.1053119936319898E-2</v>
      </c>
      <c r="AL12" s="17"/>
      <c r="AM12" s="17">
        <v>2.8850980749707201E-2</v>
      </c>
      <c r="AN12" s="17">
        <v>6.3973093214075794E-2</v>
      </c>
      <c r="AO12" s="17">
        <v>8.9160451169307403E-2</v>
      </c>
      <c r="AP12" s="17">
        <v>0</v>
      </c>
      <c r="AQ12" s="17">
        <v>5.3838450002832501E-2</v>
      </c>
      <c r="AR12" s="17"/>
      <c r="AS12" s="17">
        <v>3.2565768288443597E-2</v>
      </c>
      <c r="AT12" s="17">
        <v>6.3773769681220296E-2</v>
      </c>
      <c r="AU12" s="17">
        <v>8.4165383844729699E-2</v>
      </c>
      <c r="AV12" s="17"/>
      <c r="AW12" s="17">
        <v>4.8712048250948999E-2</v>
      </c>
      <c r="AX12" s="17">
        <v>4.1904914024850699E-2</v>
      </c>
      <c r="AY12" s="17">
        <v>5.5800672734531299E-2</v>
      </c>
      <c r="AZ12" s="17">
        <v>6.6434502149678498E-2</v>
      </c>
      <c r="BA12" s="17">
        <v>0</v>
      </c>
      <c r="BB12" s="17"/>
      <c r="BC12" s="17">
        <v>3.7755826733967601E-2</v>
      </c>
      <c r="BD12" s="17">
        <v>6.4281942190664201E-2</v>
      </c>
      <c r="BE12" s="17" t="s">
        <v>101</v>
      </c>
      <c r="BF12" s="17">
        <v>5.93191851626821E-2</v>
      </c>
      <c r="BG12" s="17">
        <v>5.9382583011753899E-2</v>
      </c>
      <c r="BH12" s="17">
        <v>4.71394898808319E-2</v>
      </c>
      <c r="BI12" s="17">
        <v>3.8905043410594399E-2</v>
      </c>
      <c r="BJ12" s="17"/>
      <c r="BK12" s="17">
        <v>7.2886648694581099E-2</v>
      </c>
      <c r="BL12" s="17">
        <v>4.3060595914569802E-2</v>
      </c>
      <c r="BM12" s="17">
        <v>4.1412368707299599E-2</v>
      </c>
      <c r="BN12" s="17">
        <v>4.9391942326994301E-2</v>
      </c>
      <c r="BO12" s="17">
        <v>4.58893535894098E-2</v>
      </c>
      <c r="BP12" s="17">
        <v>5.7852462290711698E-2</v>
      </c>
      <c r="BQ12" s="17">
        <v>3.16037041404445E-2</v>
      </c>
      <c r="BR12" s="17">
        <v>0.10116455448252799</v>
      </c>
      <c r="BS12" s="17"/>
      <c r="BT12" s="17">
        <v>4.92267333778219E-2</v>
      </c>
      <c r="BU12" s="17">
        <v>3.3903982395285498E-2</v>
      </c>
      <c r="BV12" s="17">
        <v>5.7341704992657803E-2</v>
      </c>
      <c r="BW12" s="17"/>
      <c r="BX12" s="17">
        <v>6.0048821976993703E-2</v>
      </c>
      <c r="BY12" s="17">
        <v>5.4094109432418401E-2</v>
      </c>
      <c r="BZ12" s="17"/>
      <c r="CA12" s="17">
        <v>3.9145293307663302E-2</v>
      </c>
      <c r="CB12" s="17">
        <v>6.9131563644712402E-2</v>
      </c>
      <c r="CC12" s="17">
        <v>4.6227089577915603E-2</v>
      </c>
      <c r="CD12" s="17">
        <v>6.3931596354796699E-2</v>
      </c>
      <c r="CE12" s="17">
        <v>4.5531576583742399E-2</v>
      </c>
    </row>
    <row r="13" spans="2:83" x14ac:dyDescent="0.35">
      <c r="B13" s="18" t="s">
        <v>177</v>
      </c>
      <c r="C13" s="17">
        <v>1.6147297813328999E-2</v>
      </c>
      <c r="D13" s="17">
        <v>2.0659369634275601E-2</v>
      </c>
      <c r="E13" s="17">
        <v>1.1888498438842701E-2</v>
      </c>
      <c r="F13" s="17"/>
      <c r="G13" s="17">
        <v>1.8319150023504299E-2</v>
      </c>
      <c r="H13" s="17">
        <v>3.5340734214192003E-2</v>
      </c>
      <c r="I13" s="17">
        <v>1.7361447384734101E-2</v>
      </c>
      <c r="J13" s="17">
        <v>1.89822440048668E-2</v>
      </c>
      <c r="K13" s="17">
        <v>7.1524918356657297E-3</v>
      </c>
      <c r="L13" s="17">
        <v>1.75862383934284E-3</v>
      </c>
      <c r="M13" s="17"/>
      <c r="N13" s="17">
        <v>3.01336353216182E-2</v>
      </c>
      <c r="O13" s="17">
        <v>1.0172854168563601E-2</v>
      </c>
      <c r="P13" s="17">
        <v>1.32216992169958E-2</v>
      </c>
      <c r="Q13" s="17">
        <v>1.13829939109579E-2</v>
      </c>
      <c r="R13" s="17">
        <v>2.7082413058903999E-2</v>
      </c>
      <c r="S13" s="17">
        <v>5.8033911268822796E-3</v>
      </c>
      <c r="T13" s="17">
        <v>2.8700773865847299E-2</v>
      </c>
      <c r="U13" s="17">
        <v>0</v>
      </c>
      <c r="V13" s="17">
        <v>9.3520178293053594E-3</v>
      </c>
      <c r="W13" s="17">
        <v>2.01304726930992E-2</v>
      </c>
      <c r="X13" s="17">
        <v>1.9172103557243501E-2</v>
      </c>
      <c r="Y13" s="17">
        <v>0</v>
      </c>
      <c r="Z13" s="17"/>
      <c r="AA13" s="17">
        <v>1.6700096487847201E-2</v>
      </c>
      <c r="AB13" s="17">
        <v>1.8711753187937101E-2</v>
      </c>
      <c r="AC13" s="17">
        <v>2.03040495620775E-2</v>
      </c>
      <c r="AD13" s="17">
        <v>9.3525614212415301E-3</v>
      </c>
      <c r="AE13" s="17"/>
      <c r="AF13" s="17">
        <v>1.9709196791404999E-2</v>
      </c>
      <c r="AG13" s="17">
        <v>1.48654669092169E-2</v>
      </c>
      <c r="AH13" s="17">
        <v>2.37674743382509E-2</v>
      </c>
      <c r="AI13" s="17">
        <v>1.3176102773223199E-2</v>
      </c>
      <c r="AJ13" s="17">
        <v>1.0077039804907E-2</v>
      </c>
      <c r="AK13" s="17">
        <v>1.40151172691331E-2</v>
      </c>
      <c r="AL13" s="17"/>
      <c r="AM13" s="17">
        <v>1.2435944737310399E-2</v>
      </c>
      <c r="AN13" s="17">
        <v>2.3244820534776299E-2</v>
      </c>
      <c r="AO13" s="17">
        <v>3.28413800939082E-3</v>
      </c>
      <c r="AP13" s="17">
        <v>0</v>
      </c>
      <c r="AQ13" s="17">
        <v>2.8518515839916499E-2</v>
      </c>
      <c r="AR13" s="17"/>
      <c r="AS13" s="17">
        <v>1.5272635588207E-2</v>
      </c>
      <c r="AT13" s="17">
        <v>1.9303554223464098E-2</v>
      </c>
      <c r="AU13" s="17">
        <v>1.7491297635124199E-2</v>
      </c>
      <c r="AV13" s="17"/>
      <c r="AW13" s="17">
        <v>5.7928078791881299E-3</v>
      </c>
      <c r="AX13" s="17">
        <v>1.47028510791497E-2</v>
      </c>
      <c r="AY13" s="17">
        <v>2.45400764322765E-2</v>
      </c>
      <c r="AZ13" s="17">
        <v>2.5499024192820099E-2</v>
      </c>
      <c r="BA13" s="17">
        <v>4.1666250761814801E-2</v>
      </c>
      <c r="BB13" s="17"/>
      <c r="BC13" s="17">
        <v>8.3051736311328204E-3</v>
      </c>
      <c r="BD13" s="17">
        <v>3.0876113881832E-2</v>
      </c>
      <c r="BE13" s="17" t="s">
        <v>101</v>
      </c>
      <c r="BF13" s="17">
        <v>2.1283304681824801E-2</v>
      </c>
      <c r="BG13" s="17">
        <v>1.8936267957615199E-2</v>
      </c>
      <c r="BH13" s="17">
        <v>1.09932770990938E-2</v>
      </c>
      <c r="BI13" s="17">
        <v>1.96148807007341E-2</v>
      </c>
      <c r="BJ13" s="17"/>
      <c r="BK13" s="17">
        <v>8.5611884735221702E-3</v>
      </c>
      <c r="BL13" s="17">
        <v>4.8887253706979402E-3</v>
      </c>
      <c r="BM13" s="17">
        <v>1.9340994922808101E-2</v>
      </c>
      <c r="BN13" s="17">
        <v>2.3334860487096199E-2</v>
      </c>
      <c r="BO13" s="17">
        <v>1.3519300221647599E-2</v>
      </c>
      <c r="BP13" s="17">
        <v>8.3259750055020808E-3</v>
      </c>
      <c r="BQ13" s="17">
        <v>4.6317194704108597E-2</v>
      </c>
      <c r="BR13" s="17">
        <v>2.01540599796339E-2</v>
      </c>
      <c r="BS13" s="17"/>
      <c r="BT13" s="17">
        <v>2.3751375198695902E-2</v>
      </c>
      <c r="BU13" s="17">
        <v>3.9813486056343803E-3</v>
      </c>
      <c r="BV13" s="17">
        <v>1.7076367769409202E-2</v>
      </c>
      <c r="BW13" s="17"/>
      <c r="BX13" s="17">
        <v>2.3302348757124999E-2</v>
      </c>
      <c r="BY13" s="17">
        <v>1.64878683618357E-2</v>
      </c>
      <c r="BZ13" s="17"/>
      <c r="CA13" s="17">
        <v>5.28671091301188E-2</v>
      </c>
      <c r="CB13" s="17">
        <v>2.16397247838408E-2</v>
      </c>
      <c r="CC13" s="17">
        <v>2.3417628907886099E-2</v>
      </c>
      <c r="CD13" s="17">
        <v>3.1814568612797398E-2</v>
      </c>
      <c r="CE13" s="17">
        <v>6.92103201687253E-3</v>
      </c>
    </row>
    <row r="14" spans="2:83" x14ac:dyDescent="0.35">
      <c r="B14" s="18" t="s">
        <v>113</v>
      </c>
      <c r="C14" s="17">
        <v>2.8281554148701898E-2</v>
      </c>
      <c r="D14" s="17">
        <v>2.9964535080604399E-2</v>
      </c>
      <c r="E14" s="17">
        <v>2.6055541856039598E-2</v>
      </c>
      <c r="F14" s="17"/>
      <c r="G14" s="17">
        <v>2.0033150305012699E-2</v>
      </c>
      <c r="H14" s="17">
        <v>3.9224988540320603E-2</v>
      </c>
      <c r="I14" s="17">
        <v>2.9373401606296302E-2</v>
      </c>
      <c r="J14" s="17">
        <v>3.9483138532868903E-2</v>
      </c>
      <c r="K14" s="17">
        <v>2.3315957183590801E-2</v>
      </c>
      <c r="L14" s="17">
        <v>1.8219898286358598E-2</v>
      </c>
      <c r="M14" s="17"/>
      <c r="N14" s="17">
        <v>3.5751851310191103E-2</v>
      </c>
      <c r="O14" s="17">
        <v>2.8182924281050299E-2</v>
      </c>
      <c r="P14" s="17">
        <v>1.07622990185653E-2</v>
      </c>
      <c r="Q14" s="17">
        <v>2.9423357497663599E-2</v>
      </c>
      <c r="R14" s="17">
        <v>1.0518064868189301E-2</v>
      </c>
      <c r="S14" s="17">
        <v>3.2387212364306403E-2</v>
      </c>
      <c r="T14" s="17">
        <v>2.2263341587473201E-2</v>
      </c>
      <c r="U14" s="17">
        <v>1.8412623032652599E-2</v>
      </c>
      <c r="V14" s="17">
        <v>3.7004887679907603E-2</v>
      </c>
      <c r="W14" s="17">
        <v>2.5204397686003101E-2</v>
      </c>
      <c r="X14" s="17">
        <v>3.7555788430036499E-2</v>
      </c>
      <c r="Y14" s="17">
        <v>5.7372429634451098E-2</v>
      </c>
      <c r="Z14" s="17"/>
      <c r="AA14" s="17">
        <v>7.1126051883040496E-3</v>
      </c>
      <c r="AB14" s="17">
        <v>2.6793763043902501E-2</v>
      </c>
      <c r="AC14" s="17">
        <v>2.7635005619293902E-2</v>
      </c>
      <c r="AD14" s="17">
        <v>5.34789604431921E-2</v>
      </c>
      <c r="AE14" s="17"/>
      <c r="AF14" s="17">
        <v>2.62142258102659E-2</v>
      </c>
      <c r="AG14" s="17">
        <v>3.1077074692242999E-2</v>
      </c>
      <c r="AH14" s="17">
        <v>3.4428170028892903E-2</v>
      </c>
      <c r="AI14" s="17">
        <v>3.0333229876508098E-2</v>
      </c>
      <c r="AJ14" s="17">
        <v>2.09642737847726E-2</v>
      </c>
      <c r="AK14" s="17">
        <v>1.4451054761867701E-2</v>
      </c>
      <c r="AL14" s="17"/>
      <c r="AM14" s="17">
        <v>2.5569497185444399E-2</v>
      </c>
      <c r="AN14" s="17">
        <v>1.8813032811638802E-2</v>
      </c>
      <c r="AO14" s="17">
        <v>2.0944210809162901E-2</v>
      </c>
      <c r="AP14" s="17">
        <v>0</v>
      </c>
      <c r="AQ14" s="17">
        <v>6.2894869870980002E-2</v>
      </c>
      <c r="AR14" s="17"/>
      <c r="AS14" s="17">
        <v>1.9393810468323301E-2</v>
      </c>
      <c r="AT14" s="17">
        <v>1.4198225564659699E-2</v>
      </c>
      <c r="AU14" s="17">
        <v>1.10907364767789E-2</v>
      </c>
      <c r="AV14" s="17"/>
      <c r="AW14" s="17">
        <v>3.8577073323435997E-2</v>
      </c>
      <c r="AX14" s="17">
        <v>3.43491126366905E-2</v>
      </c>
      <c r="AY14" s="17">
        <v>1.37595602527568E-2</v>
      </c>
      <c r="AZ14" s="17">
        <v>9.9270037813129902E-3</v>
      </c>
      <c r="BA14" s="17">
        <v>0</v>
      </c>
      <c r="BB14" s="17"/>
      <c r="BC14" s="17">
        <v>2.0178928566617502E-2</v>
      </c>
      <c r="BD14" s="17">
        <v>3.3726109708732903E-2</v>
      </c>
      <c r="BE14" s="17" t="s">
        <v>101</v>
      </c>
      <c r="BF14" s="17">
        <v>3.3464821093901198E-2</v>
      </c>
      <c r="BG14" s="17">
        <v>5.06253462920533E-2</v>
      </c>
      <c r="BH14" s="17">
        <v>2.2035272815135301E-2</v>
      </c>
      <c r="BI14" s="17">
        <v>6.5747016606683403E-2</v>
      </c>
      <c r="BJ14" s="17"/>
      <c r="BK14" s="17">
        <v>3.2073671806312203E-2</v>
      </c>
      <c r="BL14" s="17">
        <v>2.8934203643541E-2</v>
      </c>
      <c r="BM14" s="17">
        <v>4.0373283069862702E-2</v>
      </c>
      <c r="BN14" s="17">
        <v>2.3407596583374799E-2</v>
      </c>
      <c r="BO14" s="17">
        <v>2.16110419217019E-2</v>
      </c>
      <c r="BP14" s="17">
        <v>1.7781873588091301E-2</v>
      </c>
      <c r="BQ14" s="17">
        <v>2.0552846310903601E-2</v>
      </c>
      <c r="BR14" s="17">
        <v>2.0187037845214899E-2</v>
      </c>
      <c r="BS14" s="17"/>
      <c r="BT14" s="17">
        <v>3.5108966276526397E-2</v>
      </c>
      <c r="BU14" s="17">
        <v>2.03379053199494E-2</v>
      </c>
      <c r="BV14" s="17">
        <v>2.8547571007082301E-2</v>
      </c>
      <c r="BW14" s="17"/>
      <c r="BX14" s="17">
        <v>2.2201481499448901E-2</v>
      </c>
      <c r="BY14" s="17">
        <v>3.0836308826720098E-2</v>
      </c>
      <c r="BZ14" s="17"/>
      <c r="CA14" s="17">
        <v>9.3847176803507903E-3</v>
      </c>
      <c r="CB14" s="17">
        <v>8.60534701268925E-3</v>
      </c>
      <c r="CC14" s="17">
        <v>3.0697635218431399E-2</v>
      </c>
      <c r="CD14" s="17">
        <v>2.0683794275406901E-2</v>
      </c>
      <c r="CE14" s="17">
        <v>4.9329773053188898E-2</v>
      </c>
    </row>
    <row r="15" spans="2:83" x14ac:dyDescent="0.35">
      <c r="B15" s="18" t="s">
        <v>178</v>
      </c>
      <c r="C15" s="20">
        <v>0.75380344491456996</v>
      </c>
      <c r="D15" s="20">
        <v>0.74906937546535901</v>
      </c>
      <c r="E15" s="20">
        <v>0.75815007424971803</v>
      </c>
      <c r="F15" s="20"/>
      <c r="G15" s="20">
        <v>0.69999462795905898</v>
      </c>
      <c r="H15" s="20">
        <v>0.71694452932453701</v>
      </c>
      <c r="I15" s="20">
        <v>0.70439632023072396</v>
      </c>
      <c r="J15" s="20">
        <v>0.71159897918821002</v>
      </c>
      <c r="K15" s="20">
        <v>0.77985690741632097</v>
      </c>
      <c r="L15" s="20">
        <v>0.876575276055651</v>
      </c>
      <c r="M15" s="20"/>
      <c r="N15" s="20">
        <v>0.71270651878623703</v>
      </c>
      <c r="O15" s="20">
        <v>0.74936623335209795</v>
      </c>
      <c r="P15" s="20">
        <v>0.79189423509048396</v>
      </c>
      <c r="Q15" s="20">
        <v>0.73526668978179199</v>
      </c>
      <c r="R15" s="20">
        <v>0.81676016613067803</v>
      </c>
      <c r="S15" s="20">
        <v>0.76702224966389199</v>
      </c>
      <c r="T15" s="20">
        <v>0.78561781609034498</v>
      </c>
      <c r="U15" s="20">
        <v>0.80802885243213296</v>
      </c>
      <c r="V15" s="20">
        <v>0.72430858975882595</v>
      </c>
      <c r="W15" s="20">
        <v>0.73764182031630199</v>
      </c>
      <c r="X15" s="20">
        <v>0.74530809111107799</v>
      </c>
      <c r="Y15" s="20">
        <v>0.74623574350405197</v>
      </c>
      <c r="Z15" s="20"/>
      <c r="AA15" s="20">
        <v>0.76258566053396504</v>
      </c>
      <c r="AB15" s="20">
        <v>0.76213821396312598</v>
      </c>
      <c r="AC15" s="20">
        <v>0.75014938107465101</v>
      </c>
      <c r="AD15" s="20">
        <v>0.73881762249322902</v>
      </c>
      <c r="AE15" s="20"/>
      <c r="AF15" s="20">
        <v>0.69081693869309002</v>
      </c>
      <c r="AG15" s="20">
        <v>0.76616912256444103</v>
      </c>
      <c r="AH15" s="20">
        <v>0.74550292219819803</v>
      </c>
      <c r="AI15" s="20">
        <v>0.752065672682657</v>
      </c>
      <c r="AJ15" s="20">
        <v>0.83919305064751004</v>
      </c>
      <c r="AK15" s="20">
        <v>0.77678843640652895</v>
      </c>
      <c r="AL15" s="20"/>
      <c r="AM15" s="20">
        <v>0.79604045758942998</v>
      </c>
      <c r="AN15" s="20">
        <v>0.74482509918288697</v>
      </c>
      <c r="AO15" s="20">
        <v>0.71911123082560302</v>
      </c>
      <c r="AP15" s="20">
        <v>0.83976549488914198</v>
      </c>
      <c r="AQ15" s="20">
        <v>0.65179011459263203</v>
      </c>
      <c r="AR15" s="20"/>
      <c r="AS15" s="20">
        <v>0.78377596572163299</v>
      </c>
      <c r="AT15" s="20">
        <v>0.73493889477612195</v>
      </c>
      <c r="AU15" s="20">
        <v>0.683296388904573</v>
      </c>
      <c r="AV15" s="20"/>
      <c r="AW15" s="20">
        <v>0.75324738438635597</v>
      </c>
      <c r="AX15" s="20">
        <v>0.77198152525576402</v>
      </c>
      <c r="AY15" s="20">
        <v>0.74168171967088603</v>
      </c>
      <c r="AZ15" s="20">
        <v>0.71384168434175399</v>
      </c>
      <c r="BA15" s="20">
        <v>0.86260206161828301</v>
      </c>
      <c r="BB15" s="20"/>
      <c r="BC15" s="20">
        <v>0.81667928278984503</v>
      </c>
      <c r="BD15" s="20">
        <v>0.71064925604748197</v>
      </c>
      <c r="BE15" s="20" t="s">
        <v>101</v>
      </c>
      <c r="BF15" s="20">
        <v>0.70383764649735403</v>
      </c>
      <c r="BG15" s="20">
        <v>0.71328045966963605</v>
      </c>
      <c r="BH15" s="20">
        <v>0.71376125579481597</v>
      </c>
      <c r="BI15" s="20">
        <v>0.65443413368913095</v>
      </c>
      <c r="BJ15" s="20"/>
      <c r="BK15" s="20">
        <v>0.735272251224939</v>
      </c>
      <c r="BL15" s="20">
        <v>0.75834346715848999</v>
      </c>
      <c r="BM15" s="20">
        <v>0.74137916573324802</v>
      </c>
      <c r="BN15" s="20">
        <v>0.76894880145817701</v>
      </c>
      <c r="BO15" s="20">
        <v>0.74452307423169195</v>
      </c>
      <c r="BP15" s="20">
        <v>0.78762968717293202</v>
      </c>
      <c r="BQ15" s="20">
        <v>0.75829276217575003</v>
      </c>
      <c r="BR15" s="20">
        <v>0.73538708808285502</v>
      </c>
      <c r="BS15" s="20"/>
      <c r="BT15" s="20">
        <v>0.73473341888580102</v>
      </c>
      <c r="BU15" s="20">
        <v>0.82650478445070896</v>
      </c>
      <c r="BV15" s="20">
        <v>0.72267827688221598</v>
      </c>
      <c r="BW15" s="20"/>
      <c r="BX15" s="20">
        <v>0.73836884995678398</v>
      </c>
      <c r="BY15" s="20">
        <v>0.72829867206833598</v>
      </c>
      <c r="BZ15" s="20"/>
      <c r="CA15" s="20">
        <v>0.75525701160683101</v>
      </c>
      <c r="CB15" s="20">
        <v>0.75299427765738303</v>
      </c>
      <c r="CC15" s="20">
        <v>0.73322877585958401</v>
      </c>
      <c r="CD15" s="20">
        <v>0.69147959163131101</v>
      </c>
      <c r="CE15" s="20">
        <v>0.71517553260498901</v>
      </c>
    </row>
    <row r="16" spans="2:83" x14ac:dyDescent="0.35">
      <c r="B16" s="18" t="s">
        <v>179</v>
      </c>
      <c r="C16" s="20">
        <v>6.4772747541511799E-2</v>
      </c>
      <c r="D16" s="20">
        <v>6.6489132410168905E-2</v>
      </c>
      <c r="E16" s="20">
        <v>6.2594603123601295E-2</v>
      </c>
      <c r="F16" s="20"/>
      <c r="G16" s="20">
        <v>9.1493201426579698E-2</v>
      </c>
      <c r="H16" s="20">
        <v>9.0727983844005794E-2</v>
      </c>
      <c r="I16" s="20">
        <v>6.65316415941683E-2</v>
      </c>
      <c r="J16" s="20">
        <v>7.2613634283676606E-2</v>
      </c>
      <c r="K16" s="20">
        <v>5.49641745504982E-2</v>
      </c>
      <c r="L16" s="20">
        <v>2.4547220018505501E-2</v>
      </c>
      <c r="M16" s="20"/>
      <c r="N16" s="20">
        <v>8.8265805093914698E-2</v>
      </c>
      <c r="O16" s="20">
        <v>6.7329290056415705E-2</v>
      </c>
      <c r="P16" s="20">
        <v>6.5403617893720595E-2</v>
      </c>
      <c r="Q16" s="20">
        <v>7.87422755136193E-2</v>
      </c>
      <c r="R16" s="20">
        <v>7.78558751642979E-2</v>
      </c>
      <c r="S16" s="20">
        <v>1.4162338157970999E-2</v>
      </c>
      <c r="T16" s="20">
        <v>8.5237427006926395E-2</v>
      </c>
      <c r="U16" s="20">
        <v>2.1024288075019201E-2</v>
      </c>
      <c r="V16" s="20">
        <v>5.6295573649313001E-2</v>
      </c>
      <c r="W16" s="20">
        <v>6.6347599465191101E-2</v>
      </c>
      <c r="X16" s="20">
        <v>8.6137660901407398E-2</v>
      </c>
      <c r="Y16" s="20">
        <v>1.5219250938558099E-2</v>
      </c>
      <c r="Z16" s="20"/>
      <c r="AA16" s="20">
        <v>8.2490535764788098E-2</v>
      </c>
      <c r="AB16" s="20">
        <v>5.4314175195840503E-2</v>
      </c>
      <c r="AC16" s="20">
        <v>7.1224568353598194E-2</v>
      </c>
      <c r="AD16" s="20">
        <v>5.13538625587397E-2</v>
      </c>
      <c r="AE16" s="20"/>
      <c r="AF16" s="20">
        <v>9.9703687718528999E-2</v>
      </c>
      <c r="AG16" s="20">
        <v>5.1637936515985701E-2</v>
      </c>
      <c r="AH16" s="20">
        <v>7.2283209612744204E-2</v>
      </c>
      <c r="AI16" s="20">
        <v>5.3353235863187999E-2</v>
      </c>
      <c r="AJ16" s="20">
        <v>4.1981369540785601E-2</v>
      </c>
      <c r="AK16" s="20">
        <v>6.5068237205453003E-2</v>
      </c>
      <c r="AL16" s="20"/>
      <c r="AM16" s="20">
        <v>4.1286925487017602E-2</v>
      </c>
      <c r="AN16" s="20">
        <v>8.7217913748852002E-2</v>
      </c>
      <c r="AO16" s="20">
        <v>9.2444589178698203E-2</v>
      </c>
      <c r="AP16" s="20">
        <v>0</v>
      </c>
      <c r="AQ16" s="20">
        <v>8.2356965842749E-2</v>
      </c>
      <c r="AR16" s="20"/>
      <c r="AS16" s="20">
        <v>4.7838403876650601E-2</v>
      </c>
      <c r="AT16" s="20">
        <v>8.3077323904684405E-2</v>
      </c>
      <c r="AU16" s="20">
        <v>0.101656681479854</v>
      </c>
      <c r="AV16" s="20"/>
      <c r="AW16" s="20">
        <v>5.4504856130137197E-2</v>
      </c>
      <c r="AX16" s="20">
        <v>5.6607765104000403E-2</v>
      </c>
      <c r="AY16" s="20">
        <v>8.0340749166807807E-2</v>
      </c>
      <c r="AZ16" s="20">
        <v>9.19335263424986E-2</v>
      </c>
      <c r="BA16" s="20">
        <v>4.1666250761814801E-2</v>
      </c>
      <c r="BB16" s="20"/>
      <c r="BC16" s="20">
        <v>4.6061000365100399E-2</v>
      </c>
      <c r="BD16" s="20">
        <v>9.5158056072496194E-2</v>
      </c>
      <c r="BE16" s="20" t="s">
        <v>101</v>
      </c>
      <c r="BF16" s="20">
        <v>8.0602489844506894E-2</v>
      </c>
      <c r="BG16" s="20">
        <v>7.8318850969369094E-2</v>
      </c>
      <c r="BH16" s="20">
        <v>5.8132766979925803E-2</v>
      </c>
      <c r="BI16" s="20">
        <v>5.8519924111328399E-2</v>
      </c>
      <c r="BJ16" s="20"/>
      <c r="BK16" s="20">
        <v>8.1447837168103304E-2</v>
      </c>
      <c r="BL16" s="20">
        <v>4.7949321285267799E-2</v>
      </c>
      <c r="BM16" s="20">
        <v>6.07533636301077E-2</v>
      </c>
      <c r="BN16" s="20">
        <v>7.2726802814090399E-2</v>
      </c>
      <c r="BO16" s="20">
        <v>5.9408653811057401E-2</v>
      </c>
      <c r="BP16" s="20">
        <v>6.6178437296213796E-2</v>
      </c>
      <c r="BQ16" s="20">
        <v>7.7920898844552999E-2</v>
      </c>
      <c r="BR16" s="20">
        <v>0.12131861446216199</v>
      </c>
      <c r="BS16" s="20"/>
      <c r="BT16" s="20">
        <v>7.2978108576517806E-2</v>
      </c>
      <c r="BU16" s="20">
        <v>3.7885331000919897E-2</v>
      </c>
      <c r="BV16" s="20">
        <v>7.4418072762066995E-2</v>
      </c>
      <c r="BW16" s="20"/>
      <c r="BX16" s="20">
        <v>8.3351170734118601E-2</v>
      </c>
      <c r="BY16" s="20">
        <v>7.0581977794254097E-2</v>
      </c>
      <c r="BZ16" s="20"/>
      <c r="CA16" s="20">
        <v>9.2012402437782095E-2</v>
      </c>
      <c r="CB16" s="20">
        <v>9.0771288428553198E-2</v>
      </c>
      <c r="CC16" s="20">
        <v>6.9644718485801602E-2</v>
      </c>
      <c r="CD16" s="20">
        <v>9.5746164967594097E-2</v>
      </c>
      <c r="CE16" s="20">
        <v>5.2452608600614903E-2</v>
      </c>
    </row>
    <row r="17" spans="2:83" x14ac:dyDescent="0.35">
      <c r="B17" s="18" t="s">
        <v>140</v>
      </c>
      <c r="C17" s="21">
        <v>0.689030697373058</v>
      </c>
      <c r="D17" s="21">
        <v>0.68258024305519005</v>
      </c>
      <c r="E17" s="21">
        <v>0.69555547112611704</v>
      </c>
      <c r="F17" s="21"/>
      <c r="G17" s="21">
        <v>0.60850142653247896</v>
      </c>
      <c r="H17" s="21">
        <v>0.62621654548053096</v>
      </c>
      <c r="I17" s="21">
        <v>0.63786467863655605</v>
      </c>
      <c r="J17" s="21">
        <v>0.63898534490453396</v>
      </c>
      <c r="K17" s="21">
        <v>0.72489273286582301</v>
      </c>
      <c r="L17" s="21">
        <v>0.85202805603714604</v>
      </c>
      <c r="M17" s="21"/>
      <c r="N17" s="21">
        <v>0.62444071369232201</v>
      </c>
      <c r="O17" s="21">
        <v>0.68203694329568199</v>
      </c>
      <c r="P17" s="21">
        <v>0.726490617196763</v>
      </c>
      <c r="Q17" s="21">
        <v>0.65652441426817199</v>
      </c>
      <c r="R17" s="21">
        <v>0.73890429096638099</v>
      </c>
      <c r="S17" s="21">
        <v>0.75285991150592102</v>
      </c>
      <c r="T17" s="21">
        <v>0.70038038908341904</v>
      </c>
      <c r="U17" s="21">
        <v>0.78700456435711397</v>
      </c>
      <c r="V17" s="21">
        <v>0.66801301610951302</v>
      </c>
      <c r="W17" s="21">
        <v>0.67129422085111101</v>
      </c>
      <c r="X17" s="21">
        <v>0.65917043020967003</v>
      </c>
      <c r="Y17" s="21">
        <v>0.73101649256549395</v>
      </c>
      <c r="Z17" s="21"/>
      <c r="AA17" s="21">
        <v>0.680095124769177</v>
      </c>
      <c r="AB17" s="21">
        <v>0.70782403876728495</v>
      </c>
      <c r="AC17" s="21">
        <v>0.67892481272105298</v>
      </c>
      <c r="AD17" s="21">
        <v>0.68746375993448905</v>
      </c>
      <c r="AE17" s="21"/>
      <c r="AF17" s="21">
        <v>0.59111325097456102</v>
      </c>
      <c r="AG17" s="21">
        <v>0.714531186048455</v>
      </c>
      <c r="AH17" s="21">
        <v>0.67321971258545399</v>
      </c>
      <c r="AI17" s="21">
        <v>0.69871243681946904</v>
      </c>
      <c r="AJ17" s="21">
        <v>0.79721168110672502</v>
      </c>
      <c r="AK17" s="21">
        <v>0.71172019920107599</v>
      </c>
      <c r="AL17" s="21"/>
      <c r="AM17" s="21">
        <v>0.75475353210241303</v>
      </c>
      <c r="AN17" s="21">
        <v>0.65760718543403496</v>
      </c>
      <c r="AO17" s="21">
        <v>0.626666641646905</v>
      </c>
      <c r="AP17" s="21">
        <v>0.83976549488914198</v>
      </c>
      <c r="AQ17" s="21">
        <v>0.56943314874988304</v>
      </c>
      <c r="AR17" s="21"/>
      <c r="AS17" s="21">
        <v>0.73593756184498205</v>
      </c>
      <c r="AT17" s="21">
        <v>0.65186157087143703</v>
      </c>
      <c r="AU17" s="21">
        <v>0.58163970742471904</v>
      </c>
      <c r="AV17" s="21"/>
      <c r="AW17" s="21">
        <v>0.69874252825621797</v>
      </c>
      <c r="AX17" s="21">
        <v>0.71537376015176302</v>
      </c>
      <c r="AY17" s="21">
        <v>0.66134097050407803</v>
      </c>
      <c r="AZ17" s="21">
        <v>0.62190815799925503</v>
      </c>
      <c r="BA17" s="21">
        <v>0.82093581085646805</v>
      </c>
      <c r="BB17" s="21"/>
      <c r="BC17" s="21">
        <v>0.77061828242474495</v>
      </c>
      <c r="BD17" s="21">
        <v>0.61549119997498603</v>
      </c>
      <c r="BE17" s="21" t="s">
        <v>101</v>
      </c>
      <c r="BF17" s="21">
        <v>0.62323515665284701</v>
      </c>
      <c r="BG17" s="21">
        <v>0.63496160870026697</v>
      </c>
      <c r="BH17" s="21">
        <v>0.655628488814891</v>
      </c>
      <c r="BI17" s="21">
        <v>0.59591420957780294</v>
      </c>
      <c r="BJ17" s="21"/>
      <c r="BK17" s="21">
        <v>0.653824414056836</v>
      </c>
      <c r="BL17" s="21">
        <v>0.71039414587322303</v>
      </c>
      <c r="BM17" s="21">
        <v>0.68062580210314005</v>
      </c>
      <c r="BN17" s="21">
        <v>0.69622199864408696</v>
      </c>
      <c r="BO17" s="21">
        <v>0.68511442042063397</v>
      </c>
      <c r="BP17" s="21">
        <v>0.72145124987671905</v>
      </c>
      <c r="BQ17" s="21">
        <v>0.68037186333119704</v>
      </c>
      <c r="BR17" s="21">
        <v>0.61406847362069295</v>
      </c>
      <c r="BS17" s="21"/>
      <c r="BT17" s="21">
        <v>0.66175531030928303</v>
      </c>
      <c r="BU17" s="21">
        <v>0.78861945344978901</v>
      </c>
      <c r="BV17" s="21">
        <v>0.64826020412014895</v>
      </c>
      <c r="BW17" s="21"/>
      <c r="BX17" s="21">
        <v>0.65501767922266596</v>
      </c>
      <c r="BY17" s="21">
        <v>0.65771669427408197</v>
      </c>
      <c r="BZ17" s="21"/>
      <c r="CA17" s="21">
        <v>0.66324460916904904</v>
      </c>
      <c r="CB17" s="21">
        <v>0.66222298922883005</v>
      </c>
      <c r="CC17" s="21">
        <v>0.66358405737378201</v>
      </c>
      <c r="CD17" s="21">
        <v>0.59573342666371698</v>
      </c>
      <c r="CE17" s="21">
        <v>0.66272292400437405</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0.16010925723358299</v>
      </c>
      <c r="D9" s="17">
        <v>0.146864672329798</v>
      </c>
      <c r="E9" s="17">
        <v>0.17338590212935201</v>
      </c>
      <c r="F9" s="17"/>
      <c r="G9" s="17">
        <v>0.19344595017593999</v>
      </c>
      <c r="H9" s="17">
        <v>0.21617334417405601</v>
      </c>
      <c r="I9" s="17">
        <v>0.17464674878400899</v>
      </c>
      <c r="J9" s="17">
        <v>0.128523837183116</v>
      </c>
      <c r="K9" s="17">
        <v>0.100593141545603</v>
      </c>
      <c r="L9" s="17">
        <v>0.14562223587068401</v>
      </c>
      <c r="M9" s="17"/>
      <c r="N9" s="17">
        <v>0.22159540392463301</v>
      </c>
      <c r="O9" s="17">
        <v>0.15935793121575101</v>
      </c>
      <c r="P9" s="17">
        <v>0.15400743181006801</v>
      </c>
      <c r="Q9" s="17">
        <v>0.137891195800002</v>
      </c>
      <c r="R9" s="17">
        <v>0.159628603167983</v>
      </c>
      <c r="S9" s="17">
        <v>9.7448066357272295E-2</v>
      </c>
      <c r="T9" s="17">
        <v>0.156643557047908</v>
      </c>
      <c r="U9" s="17">
        <v>0.13059293799691099</v>
      </c>
      <c r="V9" s="17">
        <v>0.12602964370467001</v>
      </c>
      <c r="W9" s="17">
        <v>0.13390924420889599</v>
      </c>
      <c r="X9" s="17">
        <v>0.24492487372076699</v>
      </c>
      <c r="Y9" s="17">
        <v>0.25842645630371702</v>
      </c>
      <c r="Z9" s="17"/>
      <c r="AA9" s="17">
        <v>0.19372404200771201</v>
      </c>
      <c r="AB9" s="17">
        <v>0.16288512117850801</v>
      </c>
      <c r="AC9" s="17">
        <v>0.145563520153666</v>
      </c>
      <c r="AD9" s="17">
        <v>0.13092084904363299</v>
      </c>
      <c r="AE9" s="17"/>
      <c r="AF9" s="17">
        <v>0.23429644538181499</v>
      </c>
      <c r="AG9" s="17">
        <v>0.13705716581733801</v>
      </c>
      <c r="AH9" s="17">
        <v>0.12678146592230499</v>
      </c>
      <c r="AI9" s="17">
        <v>0.116352452936218</v>
      </c>
      <c r="AJ9" s="17">
        <v>0.16359954552772599</v>
      </c>
      <c r="AK9" s="17">
        <v>0.19955562359797399</v>
      </c>
      <c r="AL9" s="17"/>
      <c r="AM9" s="17">
        <v>0.14257097611682901</v>
      </c>
      <c r="AN9" s="17">
        <v>0.17631082070578599</v>
      </c>
      <c r="AO9" s="17">
        <v>0.20066483200249699</v>
      </c>
      <c r="AP9" s="17">
        <v>0.21535904466920699</v>
      </c>
      <c r="AQ9" s="17">
        <v>6.7964557775717693E-2</v>
      </c>
      <c r="AR9" s="17"/>
      <c r="AS9" s="17">
        <v>0.154709008414256</v>
      </c>
      <c r="AT9" s="17">
        <v>0.163223301208343</v>
      </c>
      <c r="AU9" s="17">
        <v>0.17875618724682499</v>
      </c>
      <c r="AV9" s="17"/>
      <c r="AW9" s="17">
        <v>0.136024201170034</v>
      </c>
      <c r="AX9" s="17">
        <v>0.13293636046771601</v>
      </c>
      <c r="AY9" s="17">
        <v>0.178163148399474</v>
      </c>
      <c r="AZ9" s="17">
        <v>0.2341387249453</v>
      </c>
      <c r="BA9" s="17">
        <v>0.26896050392665399</v>
      </c>
      <c r="BB9" s="17"/>
      <c r="BC9" s="17">
        <v>0.17213704099725899</v>
      </c>
      <c r="BD9" s="17">
        <v>0.15515700913717301</v>
      </c>
      <c r="BE9" s="17" t="s">
        <v>101</v>
      </c>
      <c r="BF9" s="17">
        <v>0.138024154797558</v>
      </c>
      <c r="BG9" s="17">
        <v>0.13917712086395401</v>
      </c>
      <c r="BH9" s="17">
        <v>0.15592475528156199</v>
      </c>
      <c r="BI9" s="17">
        <v>0.190265147173618</v>
      </c>
      <c r="BJ9" s="17"/>
      <c r="BK9" s="17">
        <v>0.151039751412088</v>
      </c>
      <c r="BL9" s="17">
        <v>0.155547158388219</v>
      </c>
      <c r="BM9" s="17">
        <v>0.125993935087585</v>
      </c>
      <c r="BN9" s="17">
        <v>0.15526969101134999</v>
      </c>
      <c r="BO9" s="17">
        <v>0.14961524999727399</v>
      </c>
      <c r="BP9" s="17">
        <v>0.19808439018367499</v>
      </c>
      <c r="BQ9" s="17">
        <v>0.226808336182895</v>
      </c>
      <c r="BR9" s="17">
        <v>0.22065316579448699</v>
      </c>
      <c r="BS9" s="17"/>
      <c r="BT9" s="17">
        <v>0.18038709401182601</v>
      </c>
      <c r="BU9" s="17">
        <v>0.12300432632231501</v>
      </c>
      <c r="BV9" s="17">
        <v>0.17025361448843301</v>
      </c>
      <c r="BW9" s="17"/>
      <c r="BX9" s="17">
        <v>0.22498288790169901</v>
      </c>
      <c r="BY9" s="17">
        <v>0.135126385145142</v>
      </c>
      <c r="BZ9" s="17"/>
      <c r="CA9" s="17">
        <v>0.398501314050838</v>
      </c>
      <c r="CB9" s="17">
        <v>0.16534498215437801</v>
      </c>
      <c r="CC9" s="17">
        <v>0.14993231233990101</v>
      </c>
      <c r="CD9" s="17">
        <v>0.161865421282537</v>
      </c>
      <c r="CE9" s="17">
        <v>0.15936404942781901</v>
      </c>
    </row>
    <row r="10" spans="2:83" x14ac:dyDescent="0.35">
      <c r="B10" s="18" t="s">
        <v>174</v>
      </c>
      <c r="C10" s="17">
        <v>0.282053812615222</v>
      </c>
      <c r="D10" s="17">
        <v>0.28323290418957497</v>
      </c>
      <c r="E10" s="17">
        <v>0.27944764455217203</v>
      </c>
      <c r="F10" s="17"/>
      <c r="G10" s="17">
        <v>0.38391424186434198</v>
      </c>
      <c r="H10" s="17">
        <v>0.30009999838019602</v>
      </c>
      <c r="I10" s="17">
        <v>0.265799348843203</v>
      </c>
      <c r="J10" s="17">
        <v>0.273583406777752</v>
      </c>
      <c r="K10" s="17">
        <v>0.251488983052992</v>
      </c>
      <c r="L10" s="17">
        <v>0.239862798890777</v>
      </c>
      <c r="M10" s="17"/>
      <c r="N10" s="17">
        <v>0.32102601217860799</v>
      </c>
      <c r="O10" s="17">
        <v>0.329157859531024</v>
      </c>
      <c r="P10" s="17">
        <v>0.27928776691224999</v>
      </c>
      <c r="Q10" s="17">
        <v>0.26261551835151298</v>
      </c>
      <c r="R10" s="17">
        <v>0.21743394072891001</v>
      </c>
      <c r="S10" s="17">
        <v>0.31881064155209998</v>
      </c>
      <c r="T10" s="17">
        <v>0.27598688469101401</v>
      </c>
      <c r="U10" s="17">
        <v>0.27912687089739502</v>
      </c>
      <c r="V10" s="17">
        <v>0.24499355540081699</v>
      </c>
      <c r="W10" s="17">
        <v>0.26254739895329898</v>
      </c>
      <c r="X10" s="17">
        <v>0.24872565418974199</v>
      </c>
      <c r="Y10" s="17">
        <v>0.27188570550071101</v>
      </c>
      <c r="Z10" s="17"/>
      <c r="AA10" s="17">
        <v>0.34597964128434899</v>
      </c>
      <c r="AB10" s="17">
        <v>0.27271472951321801</v>
      </c>
      <c r="AC10" s="17">
        <v>0.25383277051239</v>
      </c>
      <c r="AD10" s="17">
        <v>0.249840900464806</v>
      </c>
      <c r="AE10" s="17"/>
      <c r="AF10" s="17">
        <v>0.31665240307519599</v>
      </c>
      <c r="AG10" s="17">
        <v>0.28154728890088798</v>
      </c>
      <c r="AH10" s="17">
        <v>0.29194194857609201</v>
      </c>
      <c r="AI10" s="17">
        <v>0.249059836723385</v>
      </c>
      <c r="AJ10" s="17">
        <v>0.26647013735870601</v>
      </c>
      <c r="AK10" s="17">
        <v>0.26733711949635602</v>
      </c>
      <c r="AL10" s="17"/>
      <c r="AM10" s="17">
        <v>0.27487969167274201</v>
      </c>
      <c r="AN10" s="17">
        <v>0.328912827629389</v>
      </c>
      <c r="AO10" s="17">
        <v>0.22428310991894801</v>
      </c>
      <c r="AP10" s="17">
        <v>0.213815031509794</v>
      </c>
      <c r="AQ10" s="17">
        <v>0.24342984910770099</v>
      </c>
      <c r="AR10" s="17"/>
      <c r="AS10" s="17">
        <v>0.27609195473068598</v>
      </c>
      <c r="AT10" s="17">
        <v>0.32970738100347102</v>
      </c>
      <c r="AU10" s="17">
        <v>0.257626393051061</v>
      </c>
      <c r="AV10" s="17"/>
      <c r="AW10" s="17">
        <v>0.20367739576964999</v>
      </c>
      <c r="AX10" s="17">
        <v>0.30142551332363998</v>
      </c>
      <c r="AY10" s="17">
        <v>0.32449249651576101</v>
      </c>
      <c r="AZ10" s="17">
        <v>0.297548723167045</v>
      </c>
      <c r="BA10" s="17">
        <v>0.46330830559962299</v>
      </c>
      <c r="BB10" s="17"/>
      <c r="BC10" s="17">
        <v>0.25741895827454903</v>
      </c>
      <c r="BD10" s="17">
        <v>0.28393439766477901</v>
      </c>
      <c r="BE10" s="17" t="s">
        <v>101</v>
      </c>
      <c r="BF10" s="17">
        <v>0.28283886207852199</v>
      </c>
      <c r="BG10" s="17">
        <v>0.32336436410741098</v>
      </c>
      <c r="BH10" s="17">
        <v>0.32885391582190998</v>
      </c>
      <c r="BI10" s="17">
        <v>0.18575022020453799</v>
      </c>
      <c r="BJ10" s="17"/>
      <c r="BK10" s="17">
        <v>0.28698255128484801</v>
      </c>
      <c r="BL10" s="17">
        <v>0.24410583376517</v>
      </c>
      <c r="BM10" s="17">
        <v>0.278760718737112</v>
      </c>
      <c r="BN10" s="17">
        <v>0.25000205144973903</v>
      </c>
      <c r="BO10" s="17">
        <v>0.32769640900751501</v>
      </c>
      <c r="BP10" s="17">
        <v>0.29628775836022497</v>
      </c>
      <c r="BQ10" s="17">
        <v>0.31785965809072703</v>
      </c>
      <c r="BR10" s="17">
        <v>0.367265444808409</v>
      </c>
      <c r="BS10" s="17"/>
      <c r="BT10" s="17">
        <v>0.28716028281876999</v>
      </c>
      <c r="BU10" s="17">
        <v>0.25040933777980401</v>
      </c>
      <c r="BV10" s="17">
        <v>0.29588626252002498</v>
      </c>
      <c r="BW10" s="17"/>
      <c r="BX10" s="17">
        <v>0.28717430830220297</v>
      </c>
      <c r="BY10" s="17">
        <v>0.29271235597211898</v>
      </c>
      <c r="BZ10" s="17"/>
      <c r="CA10" s="17">
        <v>0.39217801827583798</v>
      </c>
      <c r="CB10" s="17">
        <v>0.36426238634781</v>
      </c>
      <c r="CC10" s="17">
        <v>0.27943864401699497</v>
      </c>
      <c r="CD10" s="17">
        <v>0.27247812956460599</v>
      </c>
      <c r="CE10" s="17">
        <v>0.26234464488243397</v>
      </c>
    </row>
    <row r="11" spans="2:83" x14ac:dyDescent="0.35">
      <c r="B11" s="18" t="s">
        <v>175</v>
      </c>
      <c r="C11" s="17">
        <v>0.257923867042477</v>
      </c>
      <c r="D11" s="17">
        <v>0.26253292515936899</v>
      </c>
      <c r="E11" s="17">
        <v>0.253680596715677</v>
      </c>
      <c r="F11" s="17"/>
      <c r="G11" s="17">
        <v>0.237797549497517</v>
      </c>
      <c r="H11" s="17">
        <v>0.23952410774688501</v>
      </c>
      <c r="I11" s="17">
        <v>0.31047574442621501</v>
      </c>
      <c r="J11" s="17">
        <v>0.25005566499389797</v>
      </c>
      <c r="K11" s="17">
        <v>0.26834796381041998</v>
      </c>
      <c r="L11" s="17">
        <v>0.24313440996916699</v>
      </c>
      <c r="M11" s="17"/>
      <c r="N11" s="17">
        <v>0.210925584423413</v>
      </c>
      <c r="O11" s="17">
        <v>0.23565719093332901</v>
      </c>
      <c r="P11" s="17">
        <v>0.26947810266831501</v>
      </c>
      <c r="Q11" s="17">
        <v>0.30198366033343599</v>
      </c>
      <c r="R11" s="17">
        <v>0.33622527644948302</v>
      </c>
      <c r="S11" s="17">
        <v>0.31156895566054599</v>
      </c>
      <c r="T11" s="17">
        <v>0.223471170710278</v>
      </c>
      <c r="U11" s="17">
        <v>0.237501323479612</v>
      </c>
      <c r="V11" s="17">
        <v>0.261864869423373</v>
      </c>
      <c r="W11" s="17">
        <v>0.28989075441865098</v>
      </c>
      <c r="X11" s="17">
        <v>0.18569005666562399</v>
      </c>
      <c r="Y11" s="17">
        <v>0.196615903277856</v>
      </c>
      <c r="Z11" s="17"/>
      <c r="AA11" s="17">
        <v>0.20040250079965399</v>
      </c>
      <c r="AB11" s="17">
        <v>0.27060343029247402</v>
      </c>
      <c r="AC11" s="17">
        <v>0.28918438045184802</v>
      </c>
      <c r="AD11" s="17">
        <v>0.279467451846653</v>
      </c>
      <c r="AE11" s="17"/>
      <c r="AF11" s="17">
        <v>0.21347831583589699</v>
      </c>
      <c r="AG11" s="17">
        <v>0.28671878868891998</v>
      </c>
      <c r="AH11" s="17">
        <v>0.277350732448433</v>
      </c>
      <c r="AI11" s="17">
        <v>0.26613790779047602</v>
      </c>
      <c r="AJ11" s="17">
        <v>0.230931111699198</v>
      </c>
      <c r="AK11" s="17">
        <v>0.28965016587671299</v>
      </c>
      <c r="AL11" s="17"/>
      <c r="AM11" s="17">
        <v>0.23932515193994999</v>
      </c>
      <c r="AN11" s="17">
        <v>0.243954446986936</v>
      </c>
      <c r="AO11" s="17">
        <v>0.315336032091384</v>
      </c>
      <c r="AP11" s="17">
        <v>0.27833963723718003</v>
      </c>
      <c r="AQ11" s="17">
        <v>0.34310835890048602</v>
      </c>
      <c r="AR11" s="17"/>
      <c r="AS11" s="17">
        <v>0.247731093202399</v>
      </c>
      <c r="AT11" s="17">
        <v>0.25186752428231002</v>
      </c>
      <c r="AU11" s="17">
        <v>0.30430894110720302</v>
      </c>
      <c r="AV11" s="17"/>
      <c r="AW11" s="17">
        <v>0.30706353063146802</v>
      </c>
      <c r="AX11" s="17">
        <v>0.25013755220475797</v>
      </c>
      <c r="AY11" s="17">
        <v>0.23374884803107401</v>
      </c>
      <c r="AZ11" s="17">
        <v>0.23757300112332499</v>
      </c>
      <c r="BA11" s="17">
        <v>0.124169056623363</v>
      </c>
      <c r="BB11" s="17"/>
      <c r="BC11" s="17">
        <v>0.23723532468567701</v>
      </c>
      <c r="BD11" s="17">
        <v>0.270084458248537</v>
      </c>
      <c r="BE11" s="17" t="s">
        <v>101</v>
      </c>
      <c r="BF11" s="17">
        <v>0.27771800622249598</v>
      </c>
      <c r="BG11" s="17">
        <v>0.25001053754153002</v>
      </c>
      <c r="BH11" s="17">
        <v>0.274844761770974</v>
      </c>
      <c r="BI11" s="17">
        <v>0.30980117887347403</v>
      </c>
      <c r="BJ11" s="17"/>
      <c r="BK11" s="17">
        <v>0.25153179139741899</v>
      </c>
      <c r="BL11" s="17">
        <v>0.27614606492767901</v>
      </c>
      <c r="BM11" s="17">
        <v>0.28263947212829998</v>
      </c>
      <c r="BN11" s="17">
        <v>0.300999290690316</v>
      </c>
      <c r="BO11" s="17">
        <v>0.240397574889051</v>
      </c>
      <c r="BP11" s="17">
        <v>0.25722052320223798</v>
      </c>
      <c r="BQ11" s="17">
        <v>0.14180205337701199</v>
      </c>
      <c r="BR11" s="17">
        <v>0.126250812964526</v>
      </c>
      <c r="BS11" s="17"/>
      <c r="BT11" s="17">
        <v>0.27896376365835601</v>
      </c>
      <c r="BU11" s="17">
        <v>0.249783264403066</v>
      </c>
      <c r="BV11" s="17">
        <v>0.24815946919953499</v>
      </c>
      <c r="BW11" s="17"/>
      <c r="BX11" s="17">
        <v>0.24507755417131</v>
      </c>
      <c r="BY11" s="17">
        <v>0.27016859551769601</v>
      </c>
      <c r="BZ11" s="17"/>
      <c r="CA11" s="17">
        <v>0.108740452248989</v>
      </c>
      <c r="CB11" s="17">
        <v>0.18595267001541699</v>
      </c>
      <c r="CC11" s="17">
        <v>0.28601685599322502</v>
      </c>
      <c r="CD11" s="17">
        <v>0.27388348904988002</v>
      </c>
      <c r="CE11" s="17">
        <v>0.30316926065103</v>
      </c>
    </row>
    <row r="12" spans="2:83" x14ac:dyDescent="0.35">
      <c r="B12" s="18" t="s">
        <v>176</v>
      </c>
      <c r="C12" s="17">
        <v>0.163157735340999</v>
      </c>
      <c r="D12" s="17">
        <v>0.17267704696755301</v>
      </c>
      <c r="E12" s="17">
        <v>0.15433880640000899</v>
      </c>
      <c r="F12" s="17"/>
      <c r="G12" s="17">
        <v>0.103127777229216</v>
      </c>
      <c r="H12" s="17">
        <v>0.12944657298005899</v>
      </c>
      <c r="I12" s="17">
        <v>0.15203636166884901</v>
      </c>
      <c r="J12" s="17">
        <v>0.16250722000901099</v>
      </c>
      <c r="K12" s="17">
        <v>0.20442446275310899</v>
      </c>
      <c r="L12" s="17">
        <v>0.21267975709645801</v>
      </c>
      <c r="M12" s="17"/>
      <c r="N12" s="17">
        <v>0.126255967008916</v>
      </c>
      <c r="O12" s="17">
        <v>0.133567068669452</v>
      </c>
      <c r="P12" s="17">
        <v>0.16842155345774401</v>
      </c>
      <c r="Q12" s="17">
        <v>0.16872859466811299</v>
      </c>
      <c r="R12" s="17">
        <v>0.146701517674312</v>
      </c>
      <c r="S12" s="17">
        <v>0.15858121238773401</v>
      </c>
      <c r="T12" s="17">
        <v>0.19813680321709901</v>
      </c>
      <c r="U12" s="17">
        <v>0.23727285304340201</v>
      </c>
      <c r="V12" s="17">
        <v>0.20860194387061801</v>
      </c>
      <c r="W12" s="17">
        <v>0.14579947092643</v>
      </c>
      <c r="X12" s="17">
        <v>0.18260621373025099</v>
      </c>
      <c r="Y12" s="17">
        <v>0.14687988496916701</v>
      </c>
      <c r="Z12" s="17"/>
      <c r="AA12" s="17">
        <v>0.14340617583494</v>
      </c>
      <c r="AB12" s="17">
        <v>0.163398886194939</v>
      </c>
      <c r="AC12" s="17">
        <v>0.17309560900572099</v>
      </c>
      <c r="AD12" s="17">
        <v>0.174813297387832</v>
      </c>
      <c r="AE12" s="17"/>
      <c r="AF12" s="17">
        <v>0.112789376530587</v>
      </c>
      <c r="AG12" s="17">
        <v>0.167276016004753</v>
      </c>
      <c r="AH12" s="17">
        <v>0.152181472593301</v>
      </c>
      <c r="AI12" s="17">
        <v>0.22270395492301201</v>
      </c>
      <c r="AJ12" s="17">
        <v>0.18004180798036201</v>
      </c>
      <c r="AK12" s="17">
        <v>0.12223760840284301</v>
      </c>
      <c r="AL12" s="17"/>
      <c r="AM12" s="17">
        <v>0.205671754101724</v>
      </c>
      <c r="AN12" s="17">
        <v>0.13955559525349501</v>
      </c>
      <c r="AO12" s="17">
        <v>0.13618353556499399</v>
      </c>
      <c r="AP12" s="17">
        <v>0.12376557107952101</v>
      </c>
      <c r="AQ12" s="17">
        <v>0.13685624728507301</v>
      </c>
      <c r="AR12" s="17"/>
      <c r="AS12" s="17">
        <v>0.204528226753905</v>
      </c>
      <c r="AT12" s="17">
        <v>0.137321526784456</v>
      </c>
      <c r="AU12" s="17">
        <v>0.151541711734752</v>
      </c>
      <c r="AV12" s="17"/>
      <c r="AW12" s="17">
        <v>0.18578756090561999</v>
      </c>
      <c r="AX12" s="17">
        <v>0.176580719590369</v>
      </c>
      <c r="AY12" s="17">
        <v>0.145787359481335</v>
      </c>
      <c r="AZ12" s="17">
        <v>0.13913451849498101</v>
      </c>
      <c r="BA12" s="17">
        <v>6.0191976569230997E-2</v>
      </c>
      <c r="BB12" s="17"/>
      <c r="BC12" s="17">
        <v>0.19610633017850701</v>
      </c>
      <c r="BD12" s="17">
        <v>0.17039791400931301</v>
      </c>
      <c r="BE12" s="17" t="s">
        <v>101</v>
      </c>
      <c r="BF12" s="17">
        <v>0.124027993678792</v>
      </c>
      <c r="BG12" s="17">
        <v>9.6166532766608595E-2</v>
      </c>
      <c r="BH12" s="17">
        <v>0.125419713824833</v>
      </c>
      <c r="BI12" s="17">
        <v>0.19861770170618301</v>
      </c>
      <c r="BJ12" s="17"/>
      <c r="BK12" s="17">
        <v>0.115580135163525</v>
      </c>
      <c r="BL12" s="17">
        <v>0.15763070294817999</v>
      </c>
      <c r="BM12" s="17">
        <v>0.181189856939344</v>
      </c>
      <c r="BN12" s="17">
        <v>0.14534742195593101</v>
      </c>
      <c r="BO12" s="17">
        <v>0.19454573318052301</v>
      </c>
      <c r="BP12" s="17">
        <v>0.15349634521797201</v>
      </c>
      <c r="BQ12" s="17">
        <v>0.15169921345390899</v>
      </c>
      <c r="BR12" s="17">
        <v>0.173766125918078</v>
      </c>
      <c r="BS12" s="17"/>
      <c r="BT12" s="17">
        <v>0.15335507875196</v>
      </c>
      <c r="BU12" s="17">
        <v>0.20833104922786699</v>
      </c>
      <c r="BV12" s="17">
        <v>0.14271433587246399</v>
      </c>
      <c r="BW12" s="17"/>
      <c r="BX12" s="17">
        <v>0.13070377898847299</v>
      </c>
      <c r="BY12" s="17">
        <v>0.17033132834304801</v>
      </c>
      <c r="BZ12" s="17"/>
      <c r="CA12" s="17">
        <v>5.2343995446481703E-2</v>
      </c>
      <c r="CB12" s="17">
        <v>0.16825368074515901</v>
      </c>
      <c r="CC12" s="17">
        <v>0.153540143332243</v>
      </c>
      <c r="CD12" s="17">
        <v>0.160930219087178</v>
      </c>
      <c r="CE12" s="17">
        <v>0.14718652765422499</v>
      </c>
    </row>
    <row r="13" spans="2:83" x14ac:dyDescent="0.35">
      <c r="B13" s="18" t="s">
        <v>177</v>
      </c>
      <c r="C13" s="17">
        <v>6.1195913422368999E-2</v>
      </c>
      <c r="D13" s="17">
        <v>6.5591514755594493E-2</v>
      </c>
      <c r="E13" s="17">
        <v>5.74507256061767E-2</v>
      </c>
      <c r="F13" s="17"/>
      <c r="G13" s="17">
        <v>2.8065360816858499E-2</v>
      </c>
      <c r="H13" s="17">
        <v>4.1120663993534701E-2</v>
      </c>
      <c r="I13" s="17">
        <v>4.7387400909257298E-2</v>
      </c>
      <c r="J13" s="17">
        <v>0.10249234713869999</v>
      </c>
      <c r="K13" s="17">
        <v>6.7684150333005094E-2</v>
      </c>
      <c r="L13" s="17">
        <v>7.3156847602712696E-2</v>
      </c>
      <c r="M13" s="17"/>
      <c r="N13" s="17">
        <v>5.7126012894497598E-2</v>
      </c>
      <c r="O13" s="17">
        <v>7.3947793856649499E-2</v>
      </c>
      <c r="P13" s="17">
        <v>4.9814845388216497E-2</v>
      </c>
      <c r="Q13" s="17">
        <v>5.7775854117233398E-2</v>
      </c>
      <c r="R13" s="17">
        <v>7.0471294203881499E-2</v>
      </c>
      <c r="S13" s="17">
        <v>5.7631533014174799E-2</v>
      </c>
      <c r="T13" s="17">
        <v>6.3327529775991695E-2</v>
      </c>
      <c r="U13" s="17">
        <v>6.5180530626789801E-2</v>
      </c>
      <c r="V13" s="17">
        <v>4.9370767279573798E-2</v>
      </c>
      <c r="W13" s="17">
        <v>8.8487825833804296E-2</v>
      </c>
      <c r="X13" s="17">
        <v>5.5134928713317398E-2</v>
      </c>
      <c r="Y13" s="17">
        <v>1.48500439855393E-2</v>
      </c>
      <c r="Z13" s="17"/>
      <c r="AA13" s="17">
        <v>5.51226606090916E-2</v>
      </c>
      <c r="AB13" s="17">
        <v>5.2435145415192098E-2</v>
      </c>
      <c r="AC13" s="17">
        <v>7.35679863374087E-2</v>
      </c>
      <c r="AD13" s="17">
        <v>6.6457171091262798E-2</v>
      </c>
      <c r="AE13" s="17"/>
      <c r="AF13" s="17">
        <v>6.7089859425287904E-2</v>
      </c>
      <c r="AG13" s="17">
        <v>5.75241724087538E-2</v>
      </c>
      <c r="AH13" s="17">
        <v>5.5580688788060002E-2</v>
      </c>
      <c r="AI13" s="17">
        <v>5.1239214831065298E-2</v>
      </c>
      <c r="AJ13" s="17">
        <v>7.5700512460330605E-2</v>
      </c>
      <c r="AK13" s="17">
        <v>7.3052164687062701E-2</v>
      </c>
      <c r="AL13" s="17"/>
      <c r="AM13" s="17">
        <v>7.3161575018252198E-2</v>
      </c>
      <c r="AN13" s="17">
        <v>4.8846389872999399E-2</v>
      </c>
      <c r="AO13" s="17">
        <v>6.7641756898170202E-2</v>
      </c>
      <c r="AP13" s="17">
        <v>7.4332637417614006E-2</v>
      </c>
      <c r="AQ13" s="17">
        <v>6.7402493576250999E-2</v>
      </c>
      <c r="AR13" s="17"/>
      <c r="AS13" s="17">
        <v>5.5139223474345397E-2</v>
      </c>
      <c r="AT13" s="17">
        <v>5.7743256039800198E-2</v>
      </c>
      <c r="AU13" s="17">
        <v>6.4625522645692601E-2</v>
      </c>
      <c r="AV13" s="17"/>
      <c r="AW13" s="17">
        <v>7.3007967394054907E-2</v>
      </c>
      <c r="AX13" s="17">
        <v>5.8832598678764197E-2</v>
      </c>
      <c r="AY13" s="17">
        <v>6.1773178701583303E-2</v>
      </c>
      <c r="AZ13" s="17">
        <v>4.4405756487899802E-2</v>
      </c>
      <c r="BA13" s="17">
        <v>4.1666250761814801E-2</v>
      </c>
      <c r="BB13" s="17"/>
      <c r="BC13" s="17">
        <v>6.6155673832165099E-2</v>
      </c>
      <c r="BD13" s="17">
        <v>5.3773362440777503E-2</v>
      </c>
      <c r="BE13" s="17" t="s">
        <v>101</v>
      </c>
      <c r="BF13" s="17">
        <v>8.7656865157696398E-2</v>
      </c>
      <c r="BG13" s="17">
        <v>8.5965376217567294E-2</v>
      </c>
      <c r="BH13" s="17">
        <v>3.73253885430882E-2</v>
      </c>
      <c r="BI13" s="17">
        <v>3.1716288062092E-2</v>
      </c>
      <c r="BJ13" s="17"/>
      <c r="BK13" s="17">
        <v>7.24557476869057E-2</v>
      </c>
      <c r="BL13" s="17">
        <v>7.5911690746416696E-2</v>
      </c>
      <c r="BM13" s="17">
        <v>4.6591686148743101E-2</v>
      </c>
      <c r="BN13" s="17">
        <v>6.43332456622807E-2</v>
      </c>
      <c r="BO13" s="17">
        <v>3.2920771811056002E-2</v>
      </c>
      <c r="BP13" s="17">
        <v>5.4629382330892602E-2</v>
      </c>
      <c r="BQ13" s="17">
        <v>0.146688957596986</v>
      </c>
      <c r="BR13" s="17">
        <v>5.9017214808007E-2</v>
      </c>
      <c r="BS13" s="17"/>
      <c r="BT13" s="17">
        <v>4.91370675772436E-2</v>
      </c>
      <c r="BU13" s="17">
        <v>7.0240672053344597E-2</v>
      </c>
      <c r="BV13" s="17">
        <v>6.3820444240218696E-2</v>
      </c>
      <c r="BW13" s="17"/>
      <c r="BX13" s="17">
        <v>5.1939634039927199E-2</v>
      </c>
      <c r="BY13" s="17">
        <v>6.5248605776705604E-2</v>
      </c>
      <c r="BZ13" s="17"/>
      <c r="CA13" s="17">
        <v>3.8492170838389003E-2</v>
      </c>
      <c r="CB13" s="17">
        <v>7.0703351938014997E-2</v>
      </c>
      <c r="CC13" s="17">
        <v>6.18229347809491E-2</v>
      </c>
      <c r="CD13" s="17">
        <v>7.2850319460201707E-2</v>
      </c>
      <c r="CE13" s="17">
        <v>5.4684738688243403E-2</v>
      </c>
    </row>
    <row r="14" spans="2:83" x14ac:dyDescent="0.35">
      <c r="B14" s="18" t="s">
        <v>113</v>
      </c>
      <c r="C14" s="17">
        <v>7.5559414345349907E-2</v>
      </c>
      <c r="D14" s="17">
        <v>6.9100936598109397E-2</v>
      </c>
      <c r="E14" s="17">
        <v>8.1696324596612899E-2</v>
      </c>
      <c r="F14" s="17"/>
      <c r="G14" s="17">
        <v>5.36491204161266E-2</v>
      </c>
      <c r="H14" s="17">
        <v>7.3635312725269603E-2</v>
      </c>
      <c r="I14" s="17">
        <v>4.9654395368466699E-2</v>
      </c>
      <c r="J14" s="17">
        <v>8.28375238975224E-2</v>
      </c>
      <c r="K14" s="17">
        <v>0.107461298504871</v>
      </c>
      <c r="L14" s="17">
        <v>8.5543950570201102E-2</v>
      </c>
      <c r="M14" s="17"/>
      <c r="N14" s="17">
        <v>6.3071019569931899E-2</v>
      </c>
      <c r="O14" s="17">
        <v>6.8312155793795099E-2</v>
      </c>
      <c r="P14" s="17">
        <v>7.8990299763407198E-2</v>
      </c>
      <c r="Q14" s="17">
        <v>7.1005176729701205E-2</v>
      </c>
      <c r="R14" s="17">
        <v>6.9539367775430599E-2</v>
      </c>
      <c r="S14" s="17">
        <v>5.5959591028172398E-2</v>
      </c>
      <c r="T14" s="17">
        <v>8.24340545577089E-2</v>
      </c>
      <c r="U14" s="17">
        <v>5.03254839558894E-2</v>
      </c>
      <c r="V14" s="17">
        <v>0.109139220320948</v>
      </c>
      <c r="W14" s="17">
        <v>7.9365305658920401E-2</v>
      </c>
      <c r="X14" s="17">
        <v>8.2918272980298302E-2</v>
      </c>
      <c r="Y14" s="17">
        <v>0.11134200596301</v>
      </c>
      <c r="Z14" s="17"/>
      <c r="AA14" s="17">
        <v>6.1364979464252803E-2</v>
      </c>
      <c r="AB14" s="17">
        <v>7.7962687405667697E-2</v>
      </c>
      <c r="AC14" s="17">
        <v>6.4755733538965604E-2</v>
      </c>
      <c r="AD14" s="17">
        <v>9.8500330165811903E-2</v>
      </c>
      <c r="AE14" s="17"/>
      <c r="AF14" s="17">
        <v>5.56935997512161E-2</v>
      </c>
      <c r="AG14" s="17">
        <v>6.9876568179346898E-2</v>
      </c>
      <c r="AH14" s="17">
        <v>9.6163691671809007E-2</v>
      </c>
      <c r="AI14" s="17">
        <v>9.4506632795843301E-2</v>
      </c>
      <c r="AJ14" s="17">
        <v>8.3256884973676407E-2</v>
      </c>
      <c r="AK14" s="17">
        <v>4.8167317939052698E-2</v>
      </c>
      <c r="AL14" s="17"/>
      <c r="AM14" s="17">
        <v>6.43908511505034E-2</v>
      </c>
      <c r="AN14" s="17">
        <v>6.2419919551394601E-2</v>
      </c>
      <c r="AO14" s="17">
        <v>5.5890733524006302E-2</v>
      </c>
      <c r="AP14" s="17">
        <v>9.4388078086683702E-2</v>
      </c>
      <c r="AQ14" s="17">
        <v>0.14123849335477001</v>
      </c>
      <c r="AR14" s="17"/>
      <c r="AS14" s="17">
        <v>6.1800493424409499E-2</v>
      </c>
      <c r="AT14" s="17">
        <v>6.0137010681619703E-2</v>
      </c>
      <c r="AU14" s="17">
        <v>4.3141244214466398E-2</v>
      </c>
      <c r="AV14" s="17"/>
      <c r="AW14" s="17">
        <v>9.4439344129173305E-2</v>
      </c>
      <c r="AX14" s="17">
        <v>8.0087255734753504E-2</v>
      </c>
      <c r="AY14" s="17">
        <v>5.6034968870772299E-2</v>
      </c>
      <c r="AZ14" s="17">
        <v>4.7199275781449501E-2</v>
      </c>
      <c r="BA14" s="17">
        <v>4.1703906519314299E-2</v>
      </c>
      <c r="BB14" s="17"/>
      <c r="BC14" s="17">
        <v>7.0946672031843697E-2</v>
      </c>
      <c r="BD14" s="17">
        <v>6.6652858499420098E-2</v>
      </c>
      <c r="BE14" s="17" t="s">
        <v>101</v>
      </c>
      <c r="BF14" s="17">
        <v>8.9734118064935794E-2</v>
      </c>
      <c r="BG14" s="17">
        <v>0.105316068502929</v>
      </c>
      <c r="BH14" s="17">
        <v>7.7631464757631996E-2</v>
      </c>
      <c r="BI14" s="17">
        <v>8.3849463980096198E-2</v>
      </c>
      <c r="BJ14" s="17"/>
      <c r="BK14" s="17">
        <v>0.12241002305521501</v>
      </c>
      <c r="BL14" s="17">
        <v>9.0658549224335999E-2</v>
      </c>
      <c r="BM14" s="17">
        <v>8.4824330958915201E-2</v>
      </c>
      <c r="BN14" s="17">
        <v>8.4048299230382997E-2</v>
      </c>
      <c r="BO14" s="17">
        <v>5.4824261114580997E-2</v>
      </c>
      <c r="BP14" s="17">
        <v>4.0281600704996E-2</v>
      </c>
      <c r="BQ14" s="17">
        <v>1.51417812984707E-2</v>
      </c>
      <c r="BR14" s="17">
        <v>5.3047235706492703E-2</v>
      </c>
      <c r="BS14" s="17"/>
      <c r="BT14" s="17">
        <v>5.0996713181844101E-2</v>
      </c>
      <c r="BU14" s="17">
        <v>9.8231350213603894E-2</v>
      </c>
      <c r="BV14" s="17">
        <v>7.9165873679324802E-2</v>
      </c>
      <c r="BW14" s="17"/>
      <c r="BX14" s="17">
        <v>6.0121836596388603E-2</v>
      </c>
      <c r="BY14" s="17">
        <v>6.6412729245289306E-2</v>
      </c>
      <c r="BZ14" s="17"/>
      <c r="CA14" s="17">
        <v>9.7440491394638201E-3</v>
      </c>
      <c r="CB14" s="17">
        <v>4.5482928799220897E-2</v>
      </c>
      <c r="CC14" s="17">
        <v>6.9249109536686795E-2</v>
      </c>
      <c r="CD14" s="17">
        <v>5.7992421555598299E-2</v>
      </c>
      <c r="CE14" s="17">
        <v>7.3250778696248506E-2</v>
      </c>
    </row>
    <row r="15" spans="2:83" x14ac:dyDescent="0.35">
      <c r="B15" s="18" t="s">
        <v>178</v>
      </c>
      <c r="C15" s="20">
        <v>0.44216306984880499</v>
      </c>
      <c r="D15" s="20">
        <v>0.43009757651937303</v>
      </c>
      <c r="E15" s="20">
        <v>0.45283354668152398</v>
      </c>
      <c r="F15" s="20"/>
      <c r="G15" s="20">
        <v>0.57736019204028199</v>
      </c>
      <c r="H15" s="20">
        <v>0.51627334255425195</v>
      </c>
      <c r="I15" s="20">
        <v>0.44044609762721298</v>
      </c>
      <c r="J15" s="20">
        <v>0.402107243960868</v>
      </c>
      <c r="K15" s="20">
        <v>0.352082124598595</v>
      </c>
      <c r="L15" s="20">
        <v>0.38548503476146001</v>
      </c>
      <c r="M15" s="20"/>
      <c r="N15" s="20">
        <v>0.54262141610324199</v>
      </c>
      <c r="O15" s="20">
        <v>0.48851579074677498</v>
      </c>
      <c r="P15" s="20">
        <v>0.43329519872231698</v>
      </c>
      <c r="Q15" s="20">
        <v>0.40050671415151601</v>
      </c>
      <c r="R15" s="20">
        <v>0.37706254389689298</v>
      </c>
      <c r="S15" s="20">
        <v>0.41625870790937303</v>
      </c>
      <c r="T15" s="20">
        <v>0.43263044173892201</v>
      </c>
      <c r="U15" s="20">
        <v>0.40971980889430598</v>
      </c>
      <c r="V15" s="20">
        <v>0.37102319910548698</v>
      </c>
      <c r="W15" s="20">
        <v>0.39645664316219498</v>
      </c>
      <c r="X15" s="20">
        <v>0.49365052791051001</v>
      </c>
      <c r="Y15" s="20">
        <v>0.53031216180442797</v>
      </c>
      <c r="Z15" s="20"/>
      <c r="AA15" s="20">
        <v>0.53970368329206098</v>
      </c>
      <c r="AB15" s="20">
        <v>0.43559985069172702</v>
      </c>
      <c r="AC15" s="20">
        <v>0.39939629066605598</v>
      </c>
      <c r="AD15" s="20">
        <v>0.38076174950844</v>
      </c>
      <c r="AE15" s="20"/>
      <c r="AF15" s="20">
        <v>0.55094884845701098</v>
      </c>
      <c r="AG15" s="20">
        <v>0.41860445471822699</v>
      </c>
      <c r="AH15" s="20">
        <v>0.41872341449839701</v>
      </c>
      <c r="AI15" s="20">
        <v>0.36541228965960298</v>
      </c>
      <c r="AJ15" s="20">
        <v>0.43006968288643199</v>
      </c>
      <c r="AK15" s="20">
        <v>0.46689274309432899</v>
      </c>
      <c r="AL15" s="20"/>
      <c r="AM15" s="20">
        <v>0.41745066778957102</v>
      </c>
      <c r="AN15" s="20">
        <v>0.50522364833517597</v>
      </c>
      <c r="AO15" s="20">
        <v>0.42494794192144603</v>
      </c>
      <c r="AP15" s="20">
        <v>0.429174076179001</v>
      </c>
      <c r="AQ15" s="20">
        <v>0.31139440688341902</v>
      </c>
      <c r="AR15" s="20"/>
      <c r="AS15" s="20">
        <v>0.43080096314494198</v>
      </c>
      <c r="AT15" s="20">
        <v>0.49293068221181502</v>
      </c>
      <c r="AU15" s="20">
        <v>0.43638258029788601</v>
      </c>
      <c r="AV15" s="20"/>
      <c r="AW15" s="20">
        <v>0.33970159693968399</v>
      </c>
      <c r="AX15" s="20">
        <v>0.43436187379135599</v>
      </c>
      <c r="AY15" s="20">
        <v>0.50265564491523496</v>
      </c>
      <c r="AZ15" s="20">
        <v>0.53168744811234503</v>
      </c>
      <c r="BA15" s="20">
        <v>0.73226880952627704</v>
      </c>
      <c r="BB15" s="20"/>
      <c r="BC15" s="20">
        <v>0.42955599927180799</v>
      </c>
      <c r="BD15" s="20">
        <v>0.43909140680195202</v>
      </c>
      <c r="BE15" s="20" t="s">
        <v>101</v>
      </c>
      <c r="BF15" s="20">
        <v>0.42086301687608002</v>
      </c>
      <c r="BG15" s="20">
        <v>0.46254148497136599</v>
      </c>
      <c r="BH15" s="20">
        <v>0.484778671103473</v>
      </c>
      <c r="BI15" s="20">
        <v>0.376015367378155</v>
      </c>
      <c r="BJ15" s="20"/>
      <c r="BK15" s="20">
        <v>0.43802230269693598</v>
      </c>
      <c r="BL15" s="20">
        <v>0.39965299215338901</v>
      </c>
      <c r="BM15" s="20">
        <v>0.404754653824697</v>
      </c>
      <c r="BN15" s="20">
        <v>0.40527174246108899</v>
      </c>
      <c r="BO15" s="20">
        <v>0.477311659004789</v>
      </c>
      <c r="BP15" s="20">
        <v>0.49437214854390099</v>
      </c>
      <c r="BQ15" s="20">
        <v>0.544667994273623</v>
      </c>
      <c r="BR15" s="20">
        <v>0.58791861060289596</v>
      </c>
      <c r="BS15" s="20"/>
      <c r="BT15" s="20">
        <v>0.467547376830596</v>
      </c>
      <c r="BU15" s="20">
        <v>0.37341366410211801</v>
      </c>
      <c r="BV15" s="20">
        <v>0.46613987700845799</v>
      </c>
      <c r="BW15" s="20"/>
      <c r="BX15" s="20">
        <v>0.51215719620390199</v>
      </c>
      <c r="BY15" s="20">
        <v>0.427838741117261</v>
      </c>
      <c r="BZ15" s="20"/>
      <c r="CA15" s="20">
        <v>0.79067933232667598</v>
      </c>
      <c r="CB15" s="20">
        <v>0.52960736850218804</v>
      </c>
      <c r="CC15" s="20">
        <v>0.42937095635689598</v>
      </c>
      <c r="CD15" s="20">
        <v>0.43434355084714299</v>
      </c>
      <c r="CE15" s="20">
        <v>0.42170869431025299</v>
      </c>
    </row>
    <row r="16" spans="2:83" x14ac:dyDescent="0.35">
      <c r="B16" s="18" t="s">
        <v>179</v>
      </c>
      <c r="C16" s="20">
        <v>0.224353648763368</v>
      </c>
      <c r="D16" s="20">
        <v>0.238268561723148</v>
      </c>
      <c r="E16" s="20">
        <v>0.211789532006185</v>
      </c>
      <c r="F16" s="20"/>
      <c r="G16" s="20">
        <v>0.13119313804607399</v>
      </c>
      <c r="H16" s="20">
        <v>0.17056723697359299</v>
      </c>
      <c r="I16" s="20">
        <v>0.19942376257810601</v>
      </c>
      <c r="J16" s="20">
        <v>0.264999567147711</v>
      </c>
      <c r="K16" s="20">
        <v>0.272108613086114</v>
      </c>
      <c r="L16" s="20">
        <v>0.28583660469917099</v>
      </c>
      <c r="M16" s="20"/>
      <c r="N16" s="20">
        <v>0.18338197990341301</v>
      </c>
      <c r="O16" s="20">
        <v>0.20751486252610099</v>
      </c>
      <c r="P16" s="20">
        <v>0.21823639884595999</v>
      </c>
      <c r="Q16" s="20">
        <v>0.22650444878534701</v>
      </c>
      <c r="R16" s="20">
        <v>0.21717281187819301</v>
      </c>
      <c r="S16" s="20">
        <v>0.21621274540190899</v>
      </c>
      <c r="T16" s="20">
        <v>0.26146433299309102</v>
      </c>
      <c r="U16" s="20">
        <v>0.30245338367019198</v>
      </c>
      <c r="V16" s="20">
        <v>0.25797271115019199</v>
      </c>
      <c r="W16" s="20">
        <v>0.23428729676023399</v>
      </c>
      <c r="X16" s="20">
        <v>0.237741142443568</v>
      </c>
      <c r="Y16" s="20">
        <v>0.161729928954707</v>
      </c>
      <c r="Z16" s="20"/>
      <c r="AA16" s="20">
        <v>0.19852883644403199</v>
      </c>
      <c r="AB16" s="20">
        <v>0.21583403161013201</v>
      </c>
      <c r="AC16" s="20">
        <v>0.24666359534313001</v>
      </c>
      <c r="AD16" s="20">
        <v>0.241270468479095</v>
      </c>
      <c r="AE16" s="20"/>
      <c r="AF16" s="20">
        <v>0.17987923595587499</v>
      </c>
      <c r="AG16" s="20">
        <v>0.22480018841350699</v>
      </c>
      <c r="AH16" s="20">
        <v>0.207762161381361</v>
      </c>
      <c r="AI16" s="20">
        <v>0.27394316975407701</v>
      </c>
      <c r="AJ16" s="20">
        <v>0.25574232044069301</v>
      </c>
      <c r="AK16" s="20">
        <v>0.195289773089906</v>
      </c>
      <c r="AL16" s="20"/>
      <c r="AM16" s="20">
        <v>0.27883332911997599</v>
      </c>
      <c r="AN16" s="20">
        <v>0.188401985126494</v>
      </c>
      <c r="AO16" s="20">
        <v>0.203825292463164</v>
      </c>
      <c r="AP16" s="20">
        <v>0.198098208497135</v>
      </c>
      <c r="AQ16" s="20">
        <v>0.20425874086132401</v>
      </c>
      <c r="AR16" s="20"/>
      <c r="AS16" s="20">
        <v>0.25966745022825</v>
      </c>
      <c r="AT16" s="20">
        <v>0.19506478282425599</v>
      </c>
      <c r="AU16" s="20">
        <v>0.216167234380444</v>
      </c>
      <c r="AV16" s="20"/>
      <c r="AW16" s="20">
        <v>0.258795528299675</v>
      </c>
      <c r="AX16" s="20">
        <v>0.235413318269133</v>
      </c>
      <c r="AY16" s="20">
        <v>0.207560538182919</v>
      </c>
      <c r="AZ16" s="20">
        <v>0.183540274982881</v>
      </c>
      <c r="BA16" s="20">
        <v>0.10185822733104601</v>
      </c>
      <c r="BB16" s="20"/>
      <c r="BC16" s="20">
        <v>0.26226200401067201</v>
      </c>
      <c r="BD16" s="20">
        <v>0.22417127645009099</v>
      </c>
      <c r="BE16" s="20" t="s">
        <v>101</v>
      </c>
      <c r="BF16" s="20">
        <v>0.21168485883648799</v>
      </c>
      <c r="BG16" s="20">
        <v>0.182131908984176</v>
      </c>
      <c r="BH16" s="20">
        <v>0.162745102367921</v>
      </c>
      <c r="BI16" s="20">
        <v>0.23033398976827499</v>
      </c>
      <c r="BJ16" s="20"/>
      <c r="BK16" s="20">
        <v>0.18803588285043099</v>
      </c>
      <c r="BL16" s="20">
        <v>0.23354239369459601</v>
      </c>
      <c r="BM16" s="20">
        <v>0.22778154308808701</v>
      </c>
      <c r="BN16" s="20">
        <v>0.209680667618211</v>
      </c>
      <c r="BO16" s="20">
        <v>0.227466504991579</v>
      </c>
      <c r="BP16" s="20">
        <v>0.20812572754886499</v>
      </c>
      <c r="BQ16" s="20">
        <v>0.29838817105089499</v>
      </c>
      <c r="BR16" s="20">
        <v>0.232783340726085</v>
      </c>
      <c r="BS16" s="20"/>
      <c r="BT16" s="20">
        <v>0.20249214632920401</v>
      </c>
      <c r="BU16" s="20">
        <v>0.27857172128121099</v>
      </c>
      <c r="BV16" s="20">
        <v>0.206534780112683</v>
      </c>
      <c r="BW16" s="20"/>
      <c r="BX16" s="20">
        <v>0.18264341302840001</v>
      </c>
      <c r="BY16" s="20">
        <v>0.235579934119754</v>
      </c>
      <c r="BZ16" s="20"/>
      <c r="CA16" s="20">
        <v>9.0836166284870706E-2</v>
      </c>
      <c r="CB16" s="20">
        <v>0.238957032683174</v>
      </c>
      <c r="CC16" s="20">
        <v>0.215363078113192</v>
      </c>
      <c r="CD16" s="20">
        <v>0.23378053854737901</v>
      </c>
      <c r="CE16" s="20">
        <v>0.20187126634246899</v>
      </c>
    </row>
    <row r="17" spans="2:83" x14ac:dyDescent="0.35">
      <c r="B17" s="18" t="s">
        <v>140</v>
      </c>
      <c r="C17" s="21">
        <v>0.21780942108543699</v>
      </c>
      <c r="D17" s="21">
        <v>0.19182901479622499</v>
      </c>
      <c r="E17" s="21">
        <v>0.24104401467533901</v>
      </c>
      <c r="F17" s="21"/>
      <c r="G17" s="21">
        <v>0.44616705399420797</v>
      </c>
      <c r="H17" s="21">
        <v>0.34570610558065901</v>
      </c>
      <c r="I17" s="21">
        <v>0.241022335049107</v>
      </c>
      <c r="J17" s="21">
        <v>0.137107676813157</v>
      </c>
      <c r="K17" s="21">
        <v>7.9973511512481193E-2</v>
      </c>
      <c r="L17" s="21">
        <v>9.9648430062289503E-2</v>
      </c>
      <c r="M17" s="21"/>
      <c r="N17" s="21">
        <v>0.35923943619982801</v>
      </c>
      <c r="O17" s="21">
        <v>0.28100092822067402</v>
      </c>
      <c r="P17" s="21">
        <v>0.21505879987635701</v>
      </c>
      <c r="Q17" s="21">
        <v>0.174002265366169</v>
      </c>
      <c r="R17" s="21">
        <v>0.15988973201869999</v>
      </c>
      <c r="S17" s="21">
        <v>0.20004596250746401</v>
      </c>
      <c r="T17" s="21">
        <v>0.17116610874583099</v>
      </c>
      <c r="U17" s="21">
        <v>0.107266425224114</v>
      </c>
      <c r="V17" s="21">
        <v>0.113050487955296</v>
      </c>
      <c r="W17" s="21">
        <v>0.16216934640196101</v>
      </c>
      <c r="X17" s="21">
        <v>0.25590938546694098</v>
      </c>
      <c r="Y17" s="21">
        <v>0.36858223284972103</v>
      </c>
      <c r="Z17" s="21"/>
      <c r="AA17" s="21">
        <v>0.34117484684802901</v>
      </c>
      <c r="AB17" s="21">
        <v>0.21976581908159501</v>
      </c>
      <c r="AC17" s="21">
        <v>0.15273269532292599</v>
      </c>
      <c r="AD17" s="21">
        <v>0.13949128102934399</v>
      </c>
      <c r="AE17" s="21"/>
      <c r="AF17" s="21">
        <v>0.37106961250113601</v>
      </c>
      <c r="AG17" s="21">
        <v>0.19380426630472</v>
      </c>
      <c r="AH17" s="21">
        <v>0.21096125311703701</v>
      </c>
      <c r="AI17" s="21">
        <v>9.1469119905526003E-2</v>
      </c>
      <c r="AJ17" s="21">
        <v>0.17432736244573999</v>
      </c>
      <c r="AK17" s="21">
        <v>0.27160297000442302</v>
      </c>
      <c r="AL17" s="21"/>
      <c r="AM17" s="21">
        <v>0.138617338669594</v>
      </c>
      <c r="AN17" s="21">
        <v>0.31682166320868199</v>
      </c>
      <c r="AO17" s="21">
        <v>0.221122649458281</v>
      </c>
      <c r="AP17" s="21">
        <v>0.231075867681866</v>
      </c>
      <c r="AQ17" s="21">
        <v>0.107135666022095</v>
      </c>
      <c r="AR17" s="21"/>
      <c r="AS17" s="21">
        <v>0.17113351291669099</v>
      </c>
      <c r="AT17" s="21">
        <v>0.29786589938755798</v>
      </c>
      <c r="AU17" s="21">
        <v>0.22021534591744199</v>
      </c>
      <c r="AV17" s="21"/>
      <c r="AW17" s="21">
        <v>8.0906068640009696E-2</v>
      </c>
      <c r="AX17" s="21">
        <v>0.19894855552222299</v>
      </c>
      <c r="AY17" s="21">
        <v>0.29509510673231598</v>
      </c>
      <c r="AZ17" s="21">
        <v>0.34814717312946503</v>
      </c>
      <c r="BA17" s="21">
        <v>0.63041058219523105</v>
      </c>
      <c r="BB17" s="21"/>
      <c r="BC17" s="21">
        <v>0.167293995261136</v>
      </c>
      <c r="BD17" s="21">
        <v>0.214920130351862</v>
      </c>
      <c r="BE17" s="21" t="s">
        <v>101</v>
      </c>
      <c r="BF17" s="21">
        <v>0.209178158039592</v>
      </c>
      <c r="BG17" s="21">
        <v>0.28040957598719002</v>
      </c>
      <c r="BH17" s="21">
        <v>0.322033568735551</v>
      </c>
      <c r="BI17" s="21">
        <v>0.14568137760988101</v>
      </c>
      <c r="BJ17" s="21"/>
      <c r="BK17" s="21">
        <v>0.24998641984650399</v>
      </c>
      <c r="BL17" s="21">
        <v>0.166110598458792</v>
      </c>
      <c r="BM17" s="21">
        <v>0.17697311073661001</v>
      </c>
      <c r="BN17" s="21">
        <v>0.19559107484287799</v>
      </c>
      <c r="BO17" s="21">
        <v>0.249845154013209</v>
      </c>
      <c r="BP17" s="21">
        <v>0.286246420995036</v>
      </c>
      <c r="BQ17" s="21">
        <v>0.24627982322272801</v>
      </c>
      <c r="BR17" s="21">
        <v>0.35513526987681099</v>
      </c>
      <c r="BS17" s="21"/>
      <c r="BT17" s="21">
        <v>0.26505523050139201</v>
      </c>
      <c r="BU17" s="21">
        <v>9.4841942820906994E-2</v>
      </c>
      <c r="BV17" s="21">
        <v>0.25960509689577499</v>
      </c>
      <c r="BW17" s="21"/>
      <c r="BX17" s="21">
        <v>0.32951378317550201</v>
      </c>
      <c r="BY17" s="21">
        <v>0.192258806997507</v>
      </c>
      <c r="BZ17" s="21"/>
      <c r="CA17" s="21">
        <v>0.69984316604180496</v>
      </c>
      <c r="CB17" s="21">
        <v>0.29065033581901401</v>
      </c>
      <c r="CC17" s="21">
        <v>0.21400787824370399</v>
      </c>
      <c r="CD17" s="21">
        <v>0.200563012299764</v>
      </c>
      <c r="CE17" s="21">
        <v>0.21983742796778399</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0.17336919173822599</v>
      </c>
      <c r="D9" s="17">
        <v>0.171843334636267</v>
      </c>
      <c r="E9" s="17">
        <v>0.17435015039048199</v>
      </c>
      <c r="F9" s="17"/>
      <c r="G9" s="17">
        <v>0.25742081512024301</v>
      </c>
      <c r="H9" s="17">
        <v>0.26243094067366302</v>
      </c>
      <c r="I9" s="17">
        <v>0.22537019339657199</v>
      </c>
      <c r="J9" s="17">
        <v>0.150847216034979</v>
      </c>
      <c r="K9" s="17">
        <v>7.5248707974538906E-2</v>
      </c>
      <c r="L9" s="17">
        <v>8.6202674685837893E-2</v>
      </c>
      <c r="M9" s="17"/>
      <c r="N9" s="17">
        <v>0.242589300652789</v>
      </c>
      <c r="O9" s="17">
        <v>0.16364198758491799</v>
      </c>
      <c r="P9" s="17">
        <v>0.142872114742329</v>
      </c>
      <c r="Q9" s="17">
        <v>0.18197527961395399</v>
      </c>
      <c r="R9" s="17">
        <v>0.14067150572533299</v>
      </c>
      <c r="S9" s="17">
        <v>0.136115351820148</v>
      </c>
      <c r="T9" s="17">
        <v>0.20436006568315301</v>
      </c>
      <c r="U9" s="17">
        <v>0.13678123324743099</v>
      </c>
      <c r="V9" s="17">
        <v>0.169988592142958</v>
      </c>
      <c r="W9" s="17">
        <v>0.13160910459999001</v>
      </c>
      <c r="X9" s="17">
        <v>0.24649787109589599</v>
      </c>
      <c r="Y9" s="17">
        <v>0.11656549981221601</v>
      </c>
      <c r="Z9" s="17"/>
      <c r="AA9" s="17">
        <v>0.17785756759878901</v>
      </c>
      <c r="AB9" s="17">
        <v>0.182272781992904</v>
      </c>
      <c r="AC9" s="17">
        <v>0.16228778440054401</v>
      </c>
      <c r="AD9" s="17">
        <v>0.168220874603977</v>
      </c>
      <c r="AE9" s="17"/>
      <c r="AF9" s="17">
        <v>0.26901760982995498</v>
      </c>
      <c r="AG9" s="17">
        <v>0.17399807633766601</v>
      </c>
      <c r="AH9" s="17">
        <v>0.108542166294561</v>
      </c>
      <c r="AI9" s="17">
        <v>0.11612938832885999</v>
      </c>
      <c r="AJ9" s="17">
        <v>0.158876041687915</v>
      </c>
      <c r="AK9" s="17">
        <v>0.149375446346144</v>
      </c>
      <c r="AL9" s="17"/>
      <c r="AM9" s="17">
        <v>0.137208809012657</v>
      </c>
      <c r="AN9" s="17">
        <v>0.24079007413935399</v>
      </c>
      <c r="AO9" s="17">
        <v>0.13511923909540299</v>
      </c>
      <c r="AP9" s="17">
        <v>0.199539065612137</v>
      </c>
      <c r="AQ9" s="17">
        <v>9.6616904399083506E-2</v>
      </c>
      <c r="AR9" s="17"/>
      <c r="AS9" s="17">
        <v>0.128557967081604</v>
      </c>
      <c r="AT9" s="17">
        <v>0.21805406383817799</v>
      </c>
      <c r="AU9" s="17">
        <v>0.105782110762184</v>
      </c>
      <c r="AV9" s="17"/>
      <c r="AW9" s="17">
        <v>0.13078770930877201</v>
      </c>
      <c r="AX9" s="17">
        <v>0.17037492413597999</v>
      </c>
      <c r="AY9" s="17">
        <v>0.19362462326707899</v>
      </c>
      <c r="AZ9" s="17">
        <v>0.24283661277742499</v>
      </c>
      <c r="BA9" s="17">
        <v>0.21272924343539301</v>
      </c>
      <c r="BB9" s="17"/>
      <c r="BC9" s="17">
        <v>0.13449845597924101</v>
      </c>
      <c r="BD9" s="17">
        <v>0.20230847945096</v>
      </c>
      <c r="BE9" s="17" t="s">
        <v>101</v>
      </c>
      <c r="BF9" s="17">
        <v>0.21066502733700199</v>
      </c>
      <c r="BG9" s="17">
        <v>0.19089146259820799</v>
      </c>
      <c r="BH9" s="17">
        <v>0.19056552578420399</v>
      </c>
      <c r="BI9" s="17">
        <v>0.231256446876069</v>
      </c>
      <c r="BJ9" s="17"/>
      <c r="BK9" s="17">
        <v>0.18736531436689299</v>
      </c>
      <c r="BL9" s="17">
        <v>0.15868798768985301</v>
      </c>
      <c r="BM9" s="17">
        <v>0.167559680051523</v>
      </c>
      <c r="BN9" s="17">
        <v>0.139092372453093</v>
      </c>
      <c r="BO9" s="17">
        <v>0.19889595125581999</v>
      </c>
      <c r="BP9" s="17">
        <v>0.22756735018816401</v>
      </c>
      <c r="BQ9" s="17">
        <v>0.17164542009258901</v>
      </c>
      <c r="BR9" s="17">
        <v>0.235001619474387</v>
      </c>
      <c r="BS9" s="17"/>
      <c r="BT9" s="17">
        <v>0.23292229090157901</v>
      </c>
      <c r="BU9" s="17">
        <v>9.1635979652749694E-2</v>
      </c>
      <c r="BV9" s="17">
        <v>0.18309712266220499</v>
      </c>
      <c r="BW9" s="17"/>
      <c r="BX9" s="17">
        <v>0.23721709081037801</v>
      </c>
      <c r="BY9" s="17">
        <v>0.17528725402589901</v>
      </c>
      <c r="BZ9" s="17"/>
      <c r="CA9" s="17">
        <v>0.31790389226537402</v>
      </c>
      <c r="CB9" s="17">
        <v>0.20216545045585599</v>
      </c>
      <c r="CC9" s="17">
        <v>0.205333682038709</v>
      </c>
      <c r="CD9" s="17">
        <v>0.18066678455426499</v>
      </c>
      <c r="CE9" s="17">
        <v>0.19258462773488699</v>
      </c>
    </row>
    <row r="10" spans="2:83" x14ac:dyDescent="0.35">
      <c r="B10" s="18" t="s">
        <v>174</v>
      </c>
      <c r="C10" s="17">
        <v>0.33033450480180498</v>
      </c>
      <c r="D10" s="17">
        <v>0.30906004760685701</v>
      </c>
      <c r="E10" s="17">
        <v>0.34958348897008601</v>
      </c>
      <c r="F10" s="17"/>
      <c r="G10" s="17">
        <v>0.31574637106226799</v>
      </c>
      <c r="H10" s="17">
        <v>0.38874275537129999</v>
      </c>
      <c r="I10" s="17">
        <v>0.32858558646573899</v>
      </c>
      <c r="J10" s="17">
        <v>0.34582632116658801</v>
      </c>
      <c r="K10" s="17">
        <v>0.29228152678809</v>
      </c>
      <c r="L10" s="17">
        <v>0.30668722823320599</v>
      </c>
      <c r="M10" s="17"/>
      <c r="N10" s="17">
        <v>0.31916298520641201</v>
      </c>
      <c r="O10" s="17">
        <v>0.351708368105907</v>
      </c>
      <c r="P10" s="17">
        <v>0.31718986351467299</v>
      </c>
      <c r="Q10" s="17">
        <v>0.30247814942420898</v>
      </c>
      <c r="R10" s="17">
        <v>0.32153590100540502</v>
      </c>
      <c r="S10" s="17">
        <v>0.34741935008983199</v>
      </c>
      <c r="T10" s="17">
        <v>0.30546127620929803</v>
      </c>
      <c r="U10" s="17">
        <v>0.427735991967305</v>
      </c>
      <c r="V10" s="17">
        <v>0.36097486431334902</v>
      </c>
      <c r="W10" s="17">
        <v>0.34224078524788998</v>
      </c>
      <c r="X10" s="17">
        <v>0.25295137392328898</v>
      </c>
      <c r="Y10" s="17">
        <v>0.29630160241856002</v>
      </c>
      <c r="Z10" s="17"/>
      <c r="AA10" s="17">
        <v>0.371821357916857</v>
      </c>
      <c r="AB10" s="17">
        <v>0.33761391801017898</v>
      </c>
      <c r="AC10" s="17">
        <v>0.34159302861771601</v>
      </c>
      <c r="AD10" s="17">
        <v>0.27069176059751199</v>
      </c>
      <c r="AE10" s="17"/>
      <c r="AF10" s="17">
        <v>0.30740315669357099</v>
      </c>
      <c r="AG10" s="17">
        <v>0.31171781869714699</v>
      </c>
      <c r="AH10" s="17">
        <v>0.36393054546144199</v>
      </c>
      <c r="AI10" s="17">
        <v>0.368549071680221</v>
      </c>
      <c r="AJ10" s="17">
        <v>0.32118023062802098</v>
      </c>
      <c r="AK10" s="17">
        <v>0.33590558446408603</v>
      </c>
      <c r="AL10" s="17"/>
      <c r="AM10" s="17">
        <v>0.313373182312433</v>
      </c>
      <c r="AN10" s="17">
        <v>0.34602724789552097</v>
      </c>
      <c r="AO10" s="17">
        <v>0.38394251144932801</v>
      </c>
      <c r="AP10" s="17">
        <v>0.35697240296994698</v>
      </c>
      <c r="AQ10" s="17">
        <v>0.322281983369478</v>
      </c>
      <c r="AR10" s="17"/>
      <c r="AS10" s="17">
        <v>0.29942713749762701</v>
      </c>
      <c r="AT10" s="17">
        <v>0.37423337626625203</v>
      </c>
      <c r="AU10" s="17">
        <v>0.40247253084200202</v>
      </c>
      <c r="AV10" s="17"/>
      <c r="AW10" s="17">
        <v>0.29096894192608902</v>
      </c>
      <c r="AX10" s="17">
        <v>0.331808493017062</v>
      </c>
      <c r="AY10" s="17">
        <v>0.35720293389707802</v>
      </c>
      <c r="AZ10" s="17">
        <v>0.37985735636530199</v>
      </c>
      <c r="BA10" s="17">
        <v>0.39851297619727599</v>
      </c>
      <c r="BB10" s="17"/>
      <c r="BC10" s="17">
        <v>0.30531541411846502</v>
      </c>
      <c r="BD10" s="17">
        <v>0.371259408818088</v>
      </c>
      <c r="BE10" s="17" t="s">
        <v>101</v>
      </c>
      <c r="BF10" s="17">
        <v>0.26341445392336099</v>
      </c>
      <c r="BG10" s="17">
        <v>0.34866845472363001</v>
      </c>
      <c r="BH10" s="17">
        <v>0.37005191382805103</v>
      </c>
      <c r="BI10" s="17">
        <v>0.26840595231534298</v>
      </c>
      <c r="BJ10" s="17"/>
      <c r="BK10" s="17">
        <v>0.33211046727767302</v>
      </c>
      <c r="BL10" s="17">
        <v>0.26003584378911598</v>
      </c>
      <c r="BM10" s="17">
        <v>0.344117593290163</v>
      </c>
      <c r="BN10" s="17">
        <v>0.31903722950496599</v>
      </c>
      <c r="BO10" s="17">
        <v>0.37225946631204199</v>
      </c>
      <c r="BP10" s="17">
        <v>0.36967732576026502</v>
      </c>
      <c r="BQ10" s="17">
        <v>0.38407696754322201</v>
      </c>
      <c r="BR10" s="17">
        <v>0.33779801703499701</v>
      </c>
      <c r="BS10" s="17"/>
      <c r="BT10" s="17">
        <v>0.35944932722317802</v>
      </c>
      <c r="BU10" s="17">
        <v>0.29867989532681199</v>
      </c>
      <c r="BV10" s="17">
        <v>0.33030346534770899</v>
      </c>
      <c r="BW10" s="17"/>
      <c r="BX10" s="17">
        <v>0.35471747694422601</v>
      </c>
      <c r="BY10" s="17">
        <v>0.33366362425242102</v>
      </c>
      <c r="BZ10" s="17"/>
      <c r="CA10" s="17">
        <v>0.33735413280739701</v>
      </c>
      <c r="CB10" s="17">
        <v>0.387661836204926</v>
      </c>
      <c r="CC10" s="17">
        <v>0.34813395295062899</v>
      </c>
      <c r="CD10" s="17">
        <v>0.32834591583907902</v>
      </c>
      <c r="CE10" s="17">
        <v>0.30712914898722199</v>
      </c>
    </row>
    <row r="11" spans="2:83" x14ac:dyDescent="0.35">
      <c r="B11" s="18" t="s">
        <v>175</v>
      </c>
      <c r="C11" s="17">
        <v>0.28783808130996902</v>
      </c>
      <c r="D11" s="17">
        <v>0.30179160023512602</v>
      </c>
      <c r="E11" s="17">
        <v>0.27522371709023902</v>
      </c>
      <c r="F11" s="17"/>
      <c r="G11" s="17">
        <v>0.277526433039891</v>
      </c>
      <c r="H11" s="17">
        <v>0.21032401818067101</v>
      </c>
      <c r="I11" s="17">
        <v>0.25740885880489101</v>
      </c>
      <c r="J11" s="17">
        <v>0.28378702753367802</v>
      </c>
      <c r="K11" s="17">
        <v>0.36196938911929599</v>
      </c>
      <c r="L11" s="17">
        <v>0.33642761348148398</v>
      </c>
      <c r="M11" s="17"/>
      <c r="N11" s="17">
        <v>0.23224343502391701</v>
      </c>
      <c r="O11" s="17">
        <v>0.296931763704462</v>
      </c>
      <c r="P11" s="17">
        <v>0.300435962596527</v>
      </c>
      <c r="Q11" s="17">
        <v>0.31311664825810098</v>
      </c>
      <c r="R11" s="17">
        <v>0.28557200963200602</v>
      </c>
      <c r="S11" s="17">
        <v>0.35619424894141299</v>
      </c>
      <c r="T11" s="17">
        <v>0.25377637508545398</v>
      </c>
      <c r="U11" s="17">
        <v>0.29685284684754198</v>
      </c>
      <c r="V11" s="17">
        <v>0.25540451179183898</v>
      </c>
      <c r="W11" s="17">
        <v>0.29307991695621199</v>
      </c>
      <c r="X11" s="17">
        <v>0.32358040058813398</v>
      </c>
      <c r="Y11" s="17">
        <v>0.32134279042647901</v>
      </c>
      <c r="Z11" s="17"/>
      <c r="AA11" s="17">
        <v>0.25691810932494702</v>
      </c>
      <c r="AB11" s="17">
        <v>0.26402463698969098</v>
      </c>
      <c r="AC11" s="17">
        <v>0.313980784936646</v>
      </c>
      <c r="AD11" s="17">
        <v>0.32144270958909699</v>
      </c>
      <c r="AE11" s="17"/>
      <c r="AF11" s="17">
        <v>0.25339835458570598</v>
      </c>
      <c r="AG11" s="17">
        <v>0.30162577206636698</v>
      </c>
      <c r="AH11" s="17">
        <v>0.320360198218893</v>
      </c>
      <c r="AI11" s="17">
        <v>0.30608699640529102</v>
      </c>
      <c r="AJ11" s="17">
        <v>0.26022024877493599</v>
      </c>
      <c r="AK11" s="17">
        <v>0.28352499147051702</v>
      </c>
      <c r="AL11" s="17"/>
      <c r="AM11" s="17">
        <v>0.30838498210684701</v>
      </c>
      <c r="AN11" s="17">
        <v>0.24599689511748599</v>
      </c>
      <c r="AO11" s="17">
        <v>0.29624198071929198</v>
      </c>
      <c r="AP11" s="17">
        <v>0.32699812605928502</v>
      </c>
      <c r="AQ11" s="17">
        <v>0.33107238700553698</v>
      </c>
      <c r="AR11" s="17"/>
      <c r="AS11" s="17">
        <v>0.32904767061835799</v>
      </c>
      <c r="AT11" s="17">
        <v>0.264435404507049</v>
      </c>
      <c r="AU11" s="17">
        <v>0.32501093546440302</v>
      </c>
      <c r="AV11" s="17"/>
      <c r="AW11" s="17">
        <v>0.35815111224610502</v>
      </c>
      <c r="AX11" s="17">
        <v>0.274801915638067</v>
      </c>
      <c r="AY11" s="17">
        <v>0.26951739265343799</v>
      </c>
      <c r="AZ11" s="17">
        <v>0.20079214473651</v>
      </c>
      <c r="BA11" s="17">
        <v>0.26545579653492002</v>
      </c>
      <c r="BB11" s="17"/>
      <c r="BC11" s="17">
        <v>0.31627250954490399</v>
      </c>
      <c r="BD11" s="17">
        <v>0.23607307323896601</v>
      </c>
      <c r="BE11" s="17" t="s">
        <v>101</v>
      </c>
      <c r="BF11" s="17">
        <v>0.27894679148974499</v>
      </c>
      <c r="BG11" s="17">
        <v>0.309339410416685</v>
      </c>
      <c r="BH11" s="17">
        <v>0.28341856894383599</v>
      </c>
      <c r="BI11" s="17">
        <v>0.29334227613792502</v>
      </c>
      <c r="BJ11" s="17"/>
      <c r="BK11" s="17">
        <v>0.236578156543784</v>
      </c>
      <c r="BL11" s="17">
        <v>0.32943424587243297</v>
      </c>
      <c r="BM11" s="17">
        <v>0.30295895676155099</v>
      </c>
      <c r="BN11" s="17">
        <v>0.32002865829639598</v>
      </c>
      <c r="BO11" s="17">
        <v>0.233499480250593</v>
      </c>
      <c r="BP11" s="17">
        <v>0.238757278295787</v>
      </c>
      <c r="BQ11" s="17">
        <v>0.24564188198683501</v>
      </c>
      <c r="BR11" s="17">
        <v>0.21636548401184799</v>
      </c>
      <c r="BS11" s="17"/>
      <c r="BT11" s="17">
        <v>0.24709423205957301</v>
      </c>
      <c r="BU11" s="17">
        <v>0.33973337048475</v>
      </c>
      <c r="BV11" s="17">
        <v>0.28176470667951298</v>
      </c>
      <c r="BW11" s="17"/>
      <c r="BX11" s="17">
        <v>0.25304981391362902</v>
      </c>
      <c r="BY11" s="17">
        <v>0.28802189333264999</v>
      </c>
      <c r="BZ11" s="17"/>
      <c r="CA11" s="17">
        <v>0.192182205856815</v>
      </c>
      <c r="CB11" s="17">
        <v>0.23480744888444499</v>
      </c>
      <c r="CC11" s="17">
        <v>0.25928595632065599</v>
      </c>
      <c r="CD11" s="17">
        <v>0.32287889711342299</v>
      </c>
      <c r="CE11" s="17">
        <v>0.32780892178316001</v>
      </c>
    </row>
    <row r="12" spans="2:83" x14ac:dyDescent="0.35">
      <c r="B12" s="18" t="s">
        <v>176</v>
      </c>
      <c r="C12" s="17">
        <v>7.5871708832839405E-2</v>
      </c>
      <c r="D12" s="17">
        <v>8.0313055264547697E-2</v>
      </c>
      <c r="E12" s="17">
        <v>7.2212193738027605E-2</v>
      </c>
      <c r="F12" s="17"/>
      <c r="G12" s="17">
        <v>8.0873168097740394E-2</v>
      </c>
      <c r="H12" s="17">
        <v>6.0410775438630403E-2</v>
      </c>
      <c r="I12" s="17">
        <v>9.6480551433405004E-2</v>
      </c>
      <c r="J12" s="17">
        <v>5.8719928195781999E-2</v>
      </c>
      <c r="K12" s="17">
        <v>8.8940367578969906E-2</v>
      </c>
      <c r="L12" s="17">
        <v>7.3578391021487097E-2</v>
      </c>
      <c r="M12" s="17"/>
      <c r="N12" s="17">
        <v>7.3283392291028801E-2</v>
      </c>
      <c r="O12" s="17">
        <v>6.17528850818116E-2</v>
      </c>
      <c r="P12" s="17">
        <v>7.4525821056157099E-2</v>
      </c>
      <c r="Q12" s="17">
        <v>7.7322136084762003E-2</v>
      </c>
      <c r="R12" s="17">
        <v>7.6828122509678604E-2</v>
      </c>
      <c r="S12" s="17">
        <v>0.11199185352938899</v>
      </c>
      <c r="T12" s="17">
        <v>7.5491673728565203E-2</v>
      </c>
      <c r="U12" s="17">
        <v>5.31569023249766E-2</v>
      </c>
      <c r="V12" s="17">
        <v>8.5427140577712002E-2</v>
      </c>
      <c r="W12" s="17">
        <v>7.5945632130239804E-2</v>
      </c>
      <c r="X12" s="17">
        <v>4.5376703186051803E-2</v>
      </c>
      <c r="Y12" s="17">
        <v>8.4937155336686998E-2</v>
      </c>
      <c r="Z12" s="17"/>
      <c r="AA12" s="17">
        <v>8.9323579029937705E-2</v>
      </c>
      <c r="AB12" s="17">
        <v>7.8738162868480302E-2</v>
      </c>
      <c r="AC12" s="17">
        <v>7.4711635643187502E-2</v>
      </c>
      <c r="AD12" s="17">
        <v>5.99932955494243E-2</v>
      </c>
      <c r="AE12" s="17"/>
      <c r="AF12" s="17">
        <v>7.5623273704446103E-2</v>
      </c>
      <c r="AG12" s="17">
        <v>7.5703297990863602E-2</v>
      </c>
      <c r="AH12" s="17">
        <v>9.4732774703624095E-2</v>
      </c>
      <c r="AI12" s="17">
        <v>6.2132409806546898E-2</v>
      </c>
      <c r="AJ12" s="17">
        <v>7.0811446891274499E-2</v>
      </c>
      <c r="AK12" s="17">
        <v>9.7787863119065802E-2</v>
      </c>
      <c r="AL12" s="17"/>
      <c r="AM12" s="17">
        <v>9.7968725407315702E-2</v>
      </c>
      <c r="AN12" s="17">
        <v>6.2446830433851498E-2</v>
      </c>
      <c r="AO12" s="17">
        <v>6.63798258781121E-2</v>
      </c>
      <c r="AP12" s="17">
        <v>3.7426773254319097E-2</v>
      </c>
      <c r="AQ12" s="17">
        <v>5.3392808435532499E-2</v>
      </c>
      <c r="AR12" s="17"/>
      <c r="AS12" s="17">
        <v>0.109191234963777</v>
      </c>
      <c r="AT12" s="17">
        <v>5.8828108612822401E-2</v>
      </c>
      <c r="AU12" s="17">
        <v>8.4796394167960296E-2</v>
      </c>
      <c r="AV12" s="17"/>
      <c r="AW12" s="17">
        <v>5.0453920038950703E-2</v>
      </c>
      <c r="AX12" s="17">
        <v>8.6490630268682006E-2</v>
      </c>
      <c r="AY12" s="17">
        <v>9.20910651785882E-2</v>
      </c>
      <c r="AZ12" s="17">
        <v>9.1503791517908301E-2</v>
      </c>
      <c r="BA12" s="17">
        <v>3.4030470653404601E-2</v>
      </c>
      <c r="BB12" s="17"/>
      <c r="BC12" s="17">
        <v>7.8340247004768396E-2</v>
      </c>
      <c r="BD12" s="17">
        <v>8.8266569601389705E-2</v>
      </c>
      <c r="BE12" s="17" t="s">
        <v>101</v>
      </c>
      <c r="BF12" s="17">
        <v>0.103946785144752</v>
      </c>
      <c r="BG12" s="17">
        <v>3.4378779066909899E-2</v>
      </c>
      <c r="BH12" s="17">
        <v>5.8676578051473499E-2</v>
      </c>
      <c r="BI12" s="17">
        <v>8.6838870682481598E-2</v>
      </c>
      <c r="BJ12" s="17"/>
      <c r="BK12" s="17">
        <v>4.6722224366299803E-2</v>
      </c>
      <c r="BL12" s="17">
        <v>6.0461715258525797E-2</v>
      </c>
      <c r="BM12" s="17">
        <v>8.0803227130246597E-2</v>
      </c>
      <c r="BN12" s="17">
        <v>6.8618304149715703E-2</v>
      </c>
      <c r="BO12" s="17">
        <v>9.9893135281122702E-2</v>
      </c>
      <c r="BP12" s="17">
        <v>7.6915433597902594E-2</v>
      </c>
      <c r="BQ12" s="17">
        <v>9.9521333489902705E-2</v>
      </c>
      <c r="BR12" s="17">
        <v>0.111786305681391</v>
      </c>
      <c r="BS12" s="17"/>
      <c r="BT12" s="17">
        <v>7.6682238738172898E-2</v>
      </c>
      <c r="BU12" s="17">
        <v>7.70459407177293E-2</v>
      </c>
      <c r="BV12" s="17">
        <v>7.3663615422869103E-2</v>
      </c>
      <c r="BW12" s="17"/>
      <c r="BX12" s="17">
        <v>6.6836751806321704E-2</v>
      </c>
      <c r="BY12" s="17">
        <v>8.4668887233841902E-2</v>
      </c>
      <c r="BZ12" s="17"/>
      <c r="CA12" s="17">
        <v>0.11375733447886199</v>
      </c>
      <c r="CB12" s="17">
        <v>7.7672221843031006E-2</v>
      </c>
      <c r="CC12" s="17">
        <v>8.1221836895841004E-2</v>
      </c>
      <c r="CD12" s="17">
        <v>7.5996510976460402E-2</v>
      </c>
      <c r="CE12" s="17">
        <v>5.0290289728343998E-2</v>
      </c>
    </row>
    <row r="13" spans="2:83" x14ac:dyDescent="0.35">
      <c r="B13" s="18" t="s">
        <v>177</v>
      </c>
      <c r="C13" s="17">
        <v>1.8102933944134099E-2</v>
      </c>
      <c r="D13" s="17">
        <v>2.28270301857754E-2</v>
      </c>
      <c r="E13" s="17">
        <v>1.36546382941949E-2</v>
      </c>
      <c r="F13" s="17"/>
      <c r="G13" s="17">
        <v>2.9886167035685699E-2</v>
      </c>
      <c r="H13" s="17">
        <v>2.8348965815774601E-2</v>
      </c>
      <c r="I13" s="17">
        <v>1.6317569432158799E-2</v>
      </c>
      <c r="J13" s="17">
        <v>2.23832146681789E-2</v>
      </c>
      <c r="K13" s="17">
        <v>1.48705775062144E-2</v>
      </c>
      <c r="L13" s="17">
        <v>2.0258298119743001E-3</v>
      </c>
      <c r="M13" s="17"/>
      <c r="N13" s="17">
        <v>2.3127436430737901E-2</v>
      </c>
      <c r="O13" s="17">
        <v>3.1151653022743399E-2</v>
      </c>
      <c r="P13" s="17">
        <v>1.09188355899246E-2</v>
      </c>
      <c r="Q13" s="17">
        <v>5.1553907595577198E-3</v>
      </c>
      <c r="R13" s="17">
        <v>4.2739139345960103E-2</v>
      </c>
      <c r="S13" s="17">
        <v>6.9442987272734704E-3</v>
      </c>
      <c r="T13" s="17">
        <v>1.52199878817475E-2</v>
      </c>
      <c r="U13" s="17">
        <v>8.6311787356941894E-3</v>
      </c>
      <c r="V13" s="17">
        <v>2.6776254446526002E-3</v>
      </c>
      <c r="W13" s="17">
        <v>2.6386563002587501E-2</v>
      </c>
      <c r="X13" s="17">
        <v>1.9702679220594099E-2</v>
      </c>
      <c r="Y13" s="17">
        <v>2.1118102294123801E-2</v>
      </c>
      <c r="Z13" s="17"/>
      <c r="AA13" s="17">
        <v>1.52381129250283E-2</v>
      </c>
      <c r="AB13" s="17">
        <v>1.9825887664414898E-2</v>
      </c>
      <c r="AC13" s="17">
        <v>2.8269935929725602E-2</v>
      </c>
      <c r="AD13" s="17">
        <v>1.0596854279819099E-2</v>
      </c>
      <c r="AE13" s="17"/>
      <c r="AF13" s="17">
        <v>2.1729240932443401E-2</v>
      </c>
      <c r="AG13" s="17">
        <v>1.53220936892637E-2</v>
      </c>
      <c r="AH13" s="17">
        <v>1.4631186677659299E-2</v>
      </c>
      <c r="AI13" s="17">
        <v>1.6243675852743999E-2</v>
      </c>
      <c r="AJ13" s="17">
        <v>2.23512189578025E-2</v>
      </c>
      <c r="AK13" s="17">
        <v>2.4017244834961999E-2</v>
      </c>
      <c r="AL13" s="17"/>
      <c r="AM13" s="17">
        <v>1.28640719250464E-2</v>
      </c>
      <c r="AN13" s="17">
        <v>3.1691243763001399E-2</v>
      </c>
      <c r="AO13" s="17">
        <v>1.02508589666498E-2</v>
      </c>
      <c r="AP13" s="17">
        <v>0</v>
      </c>
      <c r="AQ13" s="17">
        <v>1.36586462648213E-2</v>
      </c>
      <c r="AR13" s="17"/>
      <c r="AS13" s="17">
        <v>1.04796530637471E-2</v>
      </c>
      <c r="AT13" s="17">
        <v>2.1459754985512201E-2</v>
      </c>
      <c r="AU13" s="17">
        <v>4.2502322649106304E-3</v>
      </c>
      <c r="AV13" s="17"/>
      <c r="AW13" s="17">
        <v>1.4234525297653001E-2</v>
      </c>
      <c r="AX13" s="17">
        <v>1.8021165955553101E-2</v>
      </c>
      <c r="AY13" s="17">
        <v>1.8501197899117701E-2</v>
      </c>
      <c r="AZ13" s="17">
        <v>2.97651149452322E-2</v>
      </c>
      <c r="BA13" s="17">
        <v>2.5752257706167399E-2</v>
      </c>
      <c r="BB13" s="17"/>
      <c r="BC13" s="17">
        <v>1.6853434503547499E-2</v>
      </c>
      <c r="BD13" s="17">
        <v>2.4822743696295599E-2</v>
      </c>
      <c r="BE13" s="17" t="s">
        <v>101</v>
      </c>
      <c r="BF13" s="17">
        <v>1.93593204263862E-2</v>
      </c>
      <c r="BG13" s="17">
        <v>1.02698907265766E-2</v>
      </c>
      <c r="BH13" s="17">
        <v>1.14611858934805E-2</v>
      </c>
      <c r="BI13" s="17">
        <v>2.17842331482191E-2</v>
      </c>
      <c r="BJ13" s="17"/>
      <c r="BK13" s="17">
        <v>3.4188243883615597E-2</v>
      </c>
      <c r="BL13" s="17">
        <v>1.19335861755934E-2</v>
      </c>
      <c r="BM13" s="17">
        <v>2.3924670218233701E-2</v>
      </c>
      <c r="BN13" s="17">
        <v>1.41354925724348E-2</v>
      </c>
      <c r="BO13" s="17">
        <v>1.4676143887190801E-2</v>
      </c>
      <c r="BP13" s="17">
        <v>1.30680030074097E-2</v>
      </c>
      <c r="BQ13" s="17">
        <v>1.7685539884568099E-2</v>
      </c>
      <c r="BR13" s="17">
        <v>2.8889478161027101E-2</v>
      </c>
      <c r="BS13" s="17"/>
      <c r="BT13" s="17">
        <v>2.2123246931326099E-2</v>
      </c>
      <c r="BU13" s="17">
        <v>1.08046490817969E-2</v>
      </c>
      <c r="BV13" s="17">
        <v>1.9961824005693699E-2</v>
      </c>
      <c r="BW13" s="17"/>
      <c r="BX13" s="17">
        <v>2.0584934993827599E-2</v>
      </c>
      <c r="BY13" s="17">
        <v>2.2882505814582701E-2</v>
      </c>
      <c r="BZ13" s="17"/>
      <c r="CA13" s="17">
        <v>1.9696648100818101E-2</v>
      </c>
      <c r="CB13" s="17">
        <v>3.5544218279540601E-2</v>
      </c>
      <c r="CC13" s="17">
        <v>1.63004444759829E-2</v>
      </c>
      <c r="CD13" s="17">
        <v>4.0370161561069401E-2</v>
      </c>
      <c r="CE13" s="17">
        <v>6.6853333233486698E-3</v>
      </c>
    </row>
    <row r="14" spans="2:83" x14ac:dyDescent="0.35">
      <c r="B14" s="18" t="s">
        <v>113</v>
      </c>
      <c r="C14" s="17">
        <v>0.114483579373027</v>
      </c>
      <c r="D14" s="17">
        <v>0.114164932071427</v>
      </c>
      <c r="E14" s="17">
        <v>0.114975811516971</v>
      </c>
      <c r="F14" s="17"/>
      <c r="G14" s="17">
        <v>3.8547045644172898E-2</v>
      </c>
      <c r="H14" s="17">
        <v>4.9742544519961303E-2</v>
      </c>
      <c r="I14" s="17">
        <v>7.5837240467233794E-2</v>
      </c>
      <c r="J14" s="17">
        <v>0.138436292400795</v>
      </c>
      <c r="K14" s="17">
        <v>0.16668943103289099</v>
      </c>
      <c r="L14" s="17">
        <v>0.19507826276601101</v>
      </c>
      <c r="M14" s="17"/>
      <c r="N14" s="17">
        <v>0.10959345039511501</v>
      </c>
      <c r="O14" s="17">
        <v>9.4813342500158104E-2</v>
      </c>
      <c r="P14" s="17">
        <v>0.15405740250038899</v>
      </c>
      <c r="Q14" s="17">
        <v>0.119952395859415</v>
      </c>
      <c r="R14" s="17">
        <v>0.13265332178161701</v>
      </c>
      <c r="S14" s="17">
        <v>4.1334896891944403E-2</v>
      </c>
      <c r="T14" s="17">
        <v>0.14569062141178299</v>
      </c>
      <c r="U14" s="17">
        <v>7.6841846877051395E-2</v>
      </c>
      <c r="V14" s="17">
        <v>0.125527265729489</v>
      </c>
      <c r="W14" s="17">
        <v>0.13073799806308101</v>
      </c>
      <c r="X14" s="17">
        <v>0.11189097198603599</v>
      </c>
      <c r="Y14" s="17">
        <v>0.159734849711935</v>
      </c>
      <c r="Z14" s="17"/>
      <c r="AA14" s="17">
        <v>8.8841273204440893E-2</v>
      </c>
      <c r="AB14" s="17">
        <v>0.11752461247433101</v>
      </c>
      <c r="AC14" s="17">
        <v>7.9156830472180903E-2</v>
      </c>
      <c r="AD14" s="17">
        <v>0.16905450538017</v>
      </c>
      <c r="AE14" s="17"/>
      <c r="AF14" s="17">
        <v>7.2828364253877995E-2</v>
      </c>
      <c r="AG14" s="17">
        <v>0.121632941218693</v>
      </c>
      <c r="AH14" s="17">
        <v>9.7803128643820902E-2</v>
      </c>
      <c r="AI14" s="17">
        <v>0.13085845792633699</v>
      </c>
      <c r="AJ14" s="17">
        <v>0.16656081306005099</v>
      </c>
      <c r="AK14" s="17">
        <v>0.10938886976522499</v>
      </c>
      <c r="AL14" s="17"/>
      <c r="AM14" s="17">
        <v>0.13020022923570099</v>
      </c>
      <c r="AN14" s="17">
        <v>7.3047708650785706E-2</v>
      </c>
      <c r="AO14" s="17">
        <v>0.108065583891215</v>
      </c>
      <c r="AP14" s="17">
        <v>7.9063632104312401E-2</v>
      </c>
      <c r="AQ14" s="17">
        <v>0.18297727052554799</v>
      </c>
      <c r="AR14" s="17"/>
      <c r="AS14" s="17">
        <v>0.123296336774886</v>
      </c>
      <c r="AT14" s="17">
        <v>6.2989291790185503E-2</v>
      </c>
      <c r="AU14" s="17">
        <v>7.7687796498540407E-2</v>
      </c>
      <c r="AV14" s="17"/>
      <c r="AW14" s="17">
        <v>0.155403791182431</v>
      </c>
      <c r="AX14" s="17">
        <v>0.118502870984657</v>
      </c>
      <c r="AY14" s="17">
        <v>6.9062787104699402E-2</v>
      </c>
      <c r="AZ14" s="17">
        <v>5.5244979657622803E-2</v>
      </c>
      <c r="BA14" s="17">
        <v>6.3519255472838404E-2</v>
      </c>
      <c r="BB14" s="17"/>
      <c r="BC14" s="17">
        <v>0.148719938849074</v>
      </c>
      <c r="BD14" s="17">
        <v>7.7269725194300407E-2</v>
      </c>
      <c r="BE14" s="17" t="s">
        <v>101</v>
      </c>
      <c r="BF14" s="17">
        <v>0.123667621678755</v>
      </c>
      <c r="BG14" s="17">
        <v>0.10645200246799</v>
      </c>
      <c r="BH14" s="17">
        <v>8.5826227498954896E-2</v>
      </c>
      <c r="BI14" s="17">
        <v>9.8372220839961597E-2</v>
      </c>
      <c r="BJ14" s="17"/>
      <c r="BK14" s="17">
        <v>0.163035593561735</v>
      </c>
      <c r="BL14" s="17">
        <v>0.17944662121447899</v>
      </c>
      <c r="BM14" s="17">
        <v>8.0635872548282306E-2</v>
      </c>
      <c r="BN14" s="17">
        <v>0.139087943023395</v>
      </c>
      <c r="BO14" s="17">
        <v>8.0775823013230996E-2</v>
      </c>
      <c r="BP14" s="17">
        <v>7.40146091504717E-2</v>
      </c>
      <c r="BQ14" s="17">
        <v>8.1428857002883104E-2</v>
      </c>
      <c r="BR14" s="17">
        <v>7.0159095636350005E-2</v>
      </c>
      <c r="BS14" s="17"/>
      <c r="BT14" s="17">
        <v>6.1728664146171001E-2</v>
      </c>
      <c r="BU14" s="17">
        <v>0.182100164736162</v>
      </c>
      <c r="BV14" s="17">
        <v>0.111209265882009</v>
      </c>
      <c r="BW14" s="17"/>
      <c r="BX14" s="17">
        <v>6.7593931531616899E-2</v>
      </c>
      <c r="BY14" s="17">
        <v>9.5475835340605594E-2</v>
      </c>
      <c r="BZ14" s="17"/>
      <c r="CA14" s="17">
        <v>1.9105786490733901E-2</v>
      </c>
      <c r="CB14" s="17">
        <v>6.2148824332201202E-2</v>
      </c>
      <c r="CC14" s="17">
        <v>8.9724127318181995E-2</v>
      </c>
      <c r="CD14" s="17">
        <v>5.1741729955702601E-2</v>
      </c>
      <c r="CE14" s="17">
        <v>0.11550167844303801</v>
      </c>
    </row>
    <row r="15" spans="2:83" x14ac:dyDescent="0.35">
      <c r="B15" s="18" t="s">
        <v>178</v>
      </c>
      <c r="C15" s="20">
        <v>0.503703696540031</v>
      </c>
      <c r="D15" s="20">
        <v>0.48090338224312401</v>
      </c>
      <c r="E15" s="20">
        <v>0.52393363936056803</v>
      </c>
      <c r="F15" s="20"/>
      <c r="G15" s="20">
        <v>0.57316718618250995</v>
      </c>
      <c r="H15" s="20">
        <v>0.651173696044963</v>
      </c>
      <c r="I15" s="20">
        <v>0.55395577986231104</v>
      </c>
      <c r="J15" s="20">
        <v>0.49667353720156698</v>
      </c>
      <c r="K15" s="20">
        <v>0.36753023476262903</v>
      </c>
      <c r="L15" s="20">
        <v>0.39288990291904302</v>
      </c>
      <c r="M15" s="20"/>
      <c r="N15" s="20">
        <v>0.56175228585920101</v>
      </c>
      <c r="O15" s="20">
        <v>0.51535035569082499</v>
      </c>
      <c r="P15" s="20">
        <v>0.46006197825700201</v>
      </c>
      <c r="Q15" s="20">
        <v>0.48445342903816402</v>
      </c>
      <c r="R15" s="20">
        <v>0.46220740673073801</v>
      </c>
      <c r="S15" s="20">
        <v>0.48353470190997999</v>
      </c>
      <c r="T15" s="20">
        <v>0.50982134189245099</v>
      </c>
      <c r="U15" s="20">
        <v>0.56451722521473602</v>
      </c>
      <c r="V15" s="20">
        <v>0.53096345645630705</v>
      </c>
      <c r="W15" s="20">
        <v>0.47384988984788001</v>
      </c>
      <c r="X15" s="20">
        <v>0.49944924501918397</v>
      </c>
      <c r="Y15" s="20">
        <v>0.412867102230776</v>
      </c>
      <c r="Z15" s="20"/>
      <c r="AA15" s="20">
        <v>0.54967892551564601</v>
      </c>
      <c r="AB15" s="20">
        <v>0.51988670000308301</v>
      </c>
      <c r="AC15" s="20">
        <v>0.50388081301826004</v>
      </c>
      <c r="AD15" s="20">
        <v>0.43891263520148899</v>
      </c>
      <c r="AE15" s="20"/>
      <c r="AF15" s="20">
        <v>0.57642076652352603</v>
      </c>
      <c r="AG15" s="20">
        <v>0.48571589503481299</v>
      </c>
      <c r="AH15" s="20">
        <v>0.47247271175600303</v>
      </c>
      <c r="AI15" s="20">
        <v>0.48467846000908199</v>
      </c>
      <c r="AJ15" s="20">
        <v>0.48005627231593601</v>
      </c>
      <c r="AK15" s="20">
        <v>0.48528103081023</v>
      </c>
      <c r="AL15" s="20"/>
      <c r="AM15" s="20">
        <v>0.45058199132509003</v>
      </c>
      <c r="AN15" s="20">
        <v>0.58681732203487502</v>
      </c>
      <c r="AO15" s="20">
        <v>0.51906175054473103</v>
      </c>
      <c r="AP15" s="20">
        <v>0.556511468582084</v>
      </c>
      <c r="AQ15" s="20">
        <v>0.41889888776856199</v>
      </c>
      <c r="AR15" s="20"/>
      <c r="AS15" s="20">
        <v>0.427985104579231</v>
      </c>
      <c r="AT15" s="20">
        <v>0.59228744010443102</v>
      </c>
      <c r="AU15" s="20">
        <v>0.50825464160418499</v>
      </c>
      <c r="AV15" s="20"/>
      <c r="AW15" s="20">
        <v>0.421756651234861</v>
      </c>
      <c r="AX15" s="20">
        <v>0.50218341715304105</v>
      </c>
      <c r="AY15" s="20">
        <v>0.55082755716415699</v>
      </c>
      <c r="AZ15" s="20">
        <v>0.62269396914272601</v>
      </c>
      <c r="BA15" s="20">
        <v>0.61124221963267</v>
      </c>
      <c r="BB15" s="20"/>
      <c r="BC15" s="20">
        <v>0.43981387009770601</v>
      </c>
      <c r="BD15" s="20">
        <v>0.57356788826904803</v>
      </c>
      <c r="BE15" s="20" t="s">
        <v>101</v>
      </c>
      <c r="BF15" s="20">
        <v>0.47407948126036298</v>
      </c>
      <c r="BG15" s="20">
        <v>0.53955991732183906</v>
      </c>
      <c r="BH15" s="20">
        <v>0.56061743961225496</v>
      </c>
      <c r="BI15" s="20">
        <v>0.49966239919141198</v>
      </c>
      <c r="BJ15" s="20"/>
      <c r="BK15" s="20">
        <v>0.51947578164456498</v>
      </c>
      <c r="BL15" s="20">
        <v>0.41872383147896902</v>
      </c>
      <c r="BM15" s="20">
        <v>0.511677273341686</v>
      </c>
      <c r="BN15" s="20">
        <v>0.45812960195805902</v>
      </c>
      <c r="BO15" s="20">
        <v>0.57115541756786203</v>
      </c>
      <c r="BP15" s="20">
        <v>0.597244675948429</v>
      </c>
      <c r="BQ15" s="20">
        <v>0.55572238763581105</v>
      </c>
      <c r="BR15" s="20">
        <v>0.57279963650938304</v>
      </c>
      <c r="BS15" s="20"/>
      <c r="BT15" s="20">
        <v>0.59237161812475703</v>
      </c>
      <c r="BU15" s="20">
        <v>0.39031587497956199</v>
      </c>
      <c r="BV15" s="20">
        <v>0.51340058800991395</v>
      </c>
      <c r="BW15" s="20"/>
      <c r="BX15" s="20">
        <v>0.59193456775460496</v>
      </c>
      <c r="BY15" s="20">
        <v>0.50895087827831997</v>
      </c>
      <c r="BZ15" s="20"/>
      <c r="CA15" s="20">
        <v>0.65525802507277098</v>
      </c>
      <c r="CB15" s="20">
        <v>0.58982728666078199</v>
      </c>
      <c r="CC15" s="20">
        <v>0.55346763498933804</v>
      </c>
      <c r="CD15" s="20">
        <v>0.50901270039334401</v>
      </c>
      <c r="CE15" s="20">
        <v>0.49971377672210898</v>
      </c>
    </row>
    <row r="16" spans="2:83" x14ac:dyDescent="0.35">
      <c r="B16" s="18" t="s">
        <v>179</v>
      </c>
      <c r="C16" s="20">
        <v>9.3974642776973497E-2</v>
      </c>
      <c r="D16" s="20">
        <v>0.10314008545032299</v>
      </c>
      <c r="E16" s="20">
        <v>8.5866832032222604E-2</v>
      </c>
      <c r="F16" s="20"/>
      <c r="G16" s="20">
        <v>0.11075933513342601</v>
      </c>
      <c r="H16" s="20">
        <v>8.8759741254405E-2</v>
      </c>
      <c r="I16" s="20">
        <v>0.112798120865564</v>
      </c>
      <c r="J16" s="20">
        <v>8.1103142863960906E-2</v>
      </c>
      <c r="K16" s="20">
        <v>0.103810945085184</v>
      </c>
      <c r="L16" s="20">
        <v>7.5604220833461397E-2</v>
      </c>
      <c r="M16" s="20"/>
      <c r="N16" s="20">
        <v>9.6410828721766706E-2</v>
      </c>
      <c r="O16" s="20">
        <v>9.2904538104554998E-2</v>
      </c>
      <c r="P16" s="20">
        <v>8.5444656646081696E-2</v>
      </c>
      <c r="Q16" s="20">
        <v>8.2477526844319707E-2</v>
      </c>
      <c r="R16" s="20">
        <v>0.119567261855639</v>
      </c>
      <c r="S16" s="20">
        <v>0.118936152256662</v>
      </c>
      <c r="T16" s="20">
        <v>9.0711661610312702E-2</v>
      </c>
      <c r="U16" s="20">
        <v>6.1788081060670803E-2</v>
      </c>
      <c r="V16" s="20">
        <v>8.8104766022364597E-2</v>
      </c>
      <c r="W16" s="20">
        <v>0.102332195132827</v>
      </c>
      <c r="X16" s="20">
        <v>6.5079382406645903E-2</v>
      </c>
      <c r="Y16" s="20">
        <v>0.106055257630811</v>
      </c>
      <c r="Z16" s="20"/>
      <c r="AA16" s="20">
        <v>0.10456169195496599</v>
      </c>
      <c r="AB16" s="20">
        <v>9.85640505328952E-2</v>
      </c>
      <c r="AC16" s="20">
        <v>0.102981571572913</v>
      </c>
      <c r="AD16" s="20">
        <v>7.0590149829243498E-2</v>
      </c>
      <c r="AE16" s="20"/>
      <c r="AF16" s="20">
        <v>9.7352514636889501E-2</v>
      </c>
      <c r="AG16" s="20">
        <v>9.1025391680127299E-2</v>
      </c>
      <c r="AH16" s="20">
        <v>0.109363961381283</v>
      </c>
      <c r="AI16" s="20">
        <v>7.8376085659290801E-2</v>
      </c>
      <c r="AJ16" s="20">
        <v>9.3162665849076995E-2</v>
      </c>
      <c r="AK16" s="20">
        <v>0.12180510795402801</v>
      </c>
      <c r="AL16" s="20"/>
      <c r="AM16" s="20">
        <v>0.110832797332362</v>
      </c>
      <c r="AN16" s="20">
        <v>9.4138074196852897E-2</v>
      </c>
      <c r="AO16" s="20">
        <v>7.6630684844761904E-2</v>
      </c>
      <c r="AP16" s="20">
        <v>3.7426773254319097E-2</v>
      </c>
      <c r="AQ16" s="20">
        <v>6.7051454700353799E-2</v>
      </c>
      <c r="AR16" s="20"/>
      <c r="AS16" s="20">
        <v>0.119670888027524</v>
      </c>
      <c r="AT16" s="20">
        <v>8.0287863598334605E-2</v>
      </c>
      <c r="AU16" s="20">
        <v>8.9046626432870896E-2</v>
      </c>
      <c r="AV16" s="20"/>
      <c r="AW16" s="20">
        <v>6.46884453366037E-2</v>
      </c>
      <c r="AX16" s="20">
        <v>0.104511796224235</v>
      </c>
      <c r="AY16" s="20">
        <v>0.110592263077706</v>
      </c>
      <c r="AZ16" s="20">
        <v>0.12126890646314099</v>
      </c>
      <c r="BA16" s="20">
        <v>5.9782728359571997E-2</v>
      </c>
      <c r="BB16" s="20"/>
      <c r="BC16" s="20">
        <v>9.5193681508315905E-2</v>
      </c>
      <c r="BD16" s="20">
        <v>0.113089313297685</v>
      </c>
      <c r="BE16" s="20" t="s">
        <v>101</v>
      </c>
      <c r="BF16" s="20">
        <v>0.123306105571138</v>
      </c>
      <c r="BG16" s="20">
        <v>4.4648669793486501E-2</v>
      </c>
      <c r="BH16" s="20">
        <v>7.0137763944953996E-2</v>
      </c>
      <c r="BI16" s="20">
        <v>0.10862310383070101</v>
      </c>
      <c r="BJ16" s="20"/>
      <c r="BK16" s="20">
        <v>8.0910468249915393E-2</v>
      </c>
      <c r="BL16" s="20">
        <v>7.2395301434119194E-2</v>
      </c>
      <c r="BM16" s="20">
        <v>0.10472789734848</v>
      </c>
      <c r="BN16" s="20">
        <v>8.2753796722150497E-2</v>
      </c>
      <c r="BO16" s="20">
        <v>0.114569279168313</v>
      </c>
      <c r="BP16" s="20">
        <v>8.99834366053123E-2</v>
      </c>
      <c r="BQ16" s="20">
        <v>0.117206873374471</v>
      </c>
      <c r="BR16" s="20">
        <v>0.140675783842418</v>
      </c>
      <c r="BS16" s="20"/>
      <c r="BT16" s="20">
        <v>9.8805485669498996E-2</v>
      </c>
      <c r="BU16" s="20">
        <v>8.7850589799526202E-2</v>
      </c>
      <c r="BV16" s="20">
        <v>9.3625439428562801E-2</v>
      </c>
      <c r="BW16" s="20"/>
      <c r="BX16" s="20">
        <v>8.7421686800149306E-2</v>
      </c>
      <c r="BY16" s="20">
        <v>0.107551393048425</v>
      </c>
      <c r="BZ16" s="20"/>
      <c r="CA16" s="20">
        <v>0.13345398257968</v>
      </c>
      <c r="CB16" s="20">
        <v>0.113216440122572</v>
      </c>
      <c r="CC16" s="20">
        <v>9.7522281371823893E-2</v>
      </c>
      <c r="CD16" s="20">
        <v>0.11636667253753</v>
      </c>
      <c r="CE16" s="20">
        <v>5.6975623051692702E-2</v>
      </c>
    </row>
    <row r="17" spans="2:83" x14ac:dyDescent="0.35">
      <c r="B17" s="18" t="s">
        <v>140</v>
      </c>
      <c r="C17" s="21">
        <v>0.40972905376305702</v>
      </c>
      <c r="D17" s="21">
        <v>0.37776329679280102</v>
      </c>
      <c r="E17" s="21">
        <v>0.43806680732834502</v>
      </c>
      <c r="F17" s="21"/>
      <c r="G17" s="21">
        <v>0.462407851049084</v>
      </c>
      <c r="H17" s="21">
        <v>0.562413954790558</v>
      </c>
      <c r="I17" s="21">
        <v>0.44115765899674803</v>
      </c>
      <c r="J17" s="21">
        <v>0.41557039433760601</v>
      </c>
      <c r="K17" s="21">
        <v>0.26371928967744501</v>
      </c>
      <c r="L17" s="21">
        <v>0.317285682085582</v>
      </c>
      <c r="M17" s="21"/>
      <c r="N17" s="21">
        <v>0.46534145713743402</v>
      </c>
      <c r="O17" s="21">
        <v>0.42244581758626998</v>
      </c>
      <c r="P17" s="21">
        <v>0.37461732161092098</v>
      </c>
      <c r="Q17" s="21">
        <v>0.40197590219384399</v>
      </c>
      <c r="R17" s="21">
        <v>0.34264014487509897</v>
      </c>
      <c r="S17" s="21">
        <v>0.36459854965331701</v>
      </c>
      <c r="T17" s="21">
        <v>0.41910968028213802</v>
      </c>
      <c r="U17" s="21">
        <v>0.502729144154065</v>
      </c>
      <c r="V17" s="21">
        <v>0.44285869043394199</v>
      </c>
      <c r="W17" s="21">
        <v>0.37151769471505303</v>
      </c>
      <c r="X17" s="21">
        <v>0.43436986261253802</v>
      </c>
      <c r="Y17" s="21">
        <v>0.30681184459996502</v>
      </c>
      <c r="Z17" s="21"/>
      <c r="AA17" s="21">
        <v>0.44511723356068</v>
      </c>
      <c r="AB17" s="21">
        <v>0.42132264947018799</v>
      </c>
      <c r="AC17" s="21">
        <v>0.400899241445347</v>
      </c>
      <c r="AD17" s="21">
        <v>0.36832248537224599</v>
      </c>
      <c r="AE17" s="21"/>
      <c r="AF17" s="21">
        <v>0.47906825188663699</v>
      </c>
      <c r="AG17" s="21">
        <v>0.39469050335468597</v>
      </c>
      <c r="AH17" s="21">
        <v>0.36310875037471901</v>
      </c>
      <c r="AI17" s="21">
        <v>0.406302374349791</v>
      </c>
      <c r="AJ17" s="21">
        <v>0.386893606466859</v>
      </c>
      <c r="AK17" s="21">
        <v>0.36347592285620201</v>
      </c>
      <c r="AL17" s="21"/>
      <c r="AM17" s="21">
        <v>0.33974919399272802</v>
      </c>
      <c r="AN17" s="21">
        <v>0.49267924783802203</v>
      </c>
      <c r="AO17" s="21">
        <v>0.44243106569996898</v>
      </c>
      <c r="AP17" s="21">
        <v>0.51908469532776402</v>
      </c>
      <c r="AQ17" s="21">
        <v>0.35184743306820798</v>
      </c>
      <c r="AR17" s="21"/>
      <c r="AS17" s="21">
        <v>0.30831421655170699</v>
      </c>
      <c r="AT17" s="21">
        <v>0.51199957650609595</v>
      </c>
      <c r="AU17" s="21">
        <v>0.41920801517131501</v>
      </c>
      <c r="AV17" s="21"/>
      <c r="AW17" s="21">
        <v>0.357068205898257</v>
      </c>
      <c r="AX17" s="21">
        <v>0.39767162092880598</v>
      </c>
      <c r="AY17" s="21">
        <v>0.44023529408645101</v>
      </c>
      <c r="AZ17" s="21">
        <v>0.50142506267958598</v>
      </c>
      <c r="BA17" s="21">
        <v>0.55145949127309801</v>
      </c>
      <c r="BB17" s="21"/>
      <c r="BC17" s="21">
        <v>0.34462018858938998</v>
      </c>
      <c r="BD17" s="21">
        <v>0.46047857497136302</v>
      </c>
      <c r="BE17" s="21" t="s">
        <v>101</v>
      </c>
      <c r="BF17" s="21">
        <v>0.35077337568922501</v>
      </c>
      <c r="BG17" s="21">
        <v>0.49491124752835203</v>
      </c>
      <c r="BH17" s="21">
        <v>0.490479675667301</v>
      </c>
      <c r="BI17" s="21">
        <v>0.39103929536071202</v>
      </c>
      <c r="BJ17" s="21"/>
      <c r="BK17" s="21">
        <v>0.43856531339464999</v>
      </c>
      <c r="BL17" s="21">
        <v>0.34632853004484998</v>
      </c>
      <c r="BM17" s="21">
        <v>0.40694937599320602</v>
      </c>
      <c r="BN17" s="21">
        <v>0.37537580523590902</v>
      </c>
      <c r="BO17" s="21">
        <v>0.45658613839954898</v>
      </c>
      <c r="BP17" s="21">
        <v>0.50726123934311695</v>
      </c>
      <c r="BQ17" s="21">
        <v>0.43851551426134</v>
      </c>
      <c r="BR17" s="21">
        <v>0.43212385266696501</v>
      </c>
      <c r="BS17" s="21"/>
      <c r="BT17" s="21">
        <v>0.49356613245525799</v>
      </c>
      <c r="BU17" s="21">
        <v>0.30246528518003601</v>
      </c>
      <c r="BV17" s="21">
        <v>0.41977514858135101</v>
      </c>
      <c r="BW17" s="21"/>
      <c r="BX17" s="21">
        <v>0.50451288095445501</v>
      </c>
      <c r="BY17" s="21">
        <v>0.40139948522989599</v>
      </c>
      <c r="BZ17" s="21"/>
      <c r="CA17" s="21">
        <v>0.52180404249308998</v>
      </c>
      <c r="CB17" s="21">
        <v>0.47661084653821001</v>
      </c>
      <c r="CC17" s="21">
        <v>0.45594535361751498</v>
      </c>
      <c r="CD17" s="21">
        <v>0.39264602785581498</v>
      </c>
      <c r="CE17" s="21">
        <v>0.44273815367041702</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0.23063461129619101</v>
      </c>
      <c r="D9" s="17">
        <v>0.21190358880913199</v>
      </c>
      <c r="E9" s="17">
        <v>0.246957372245596</v>
      </c>
      <c r="F9" s="17"/>
      <c r="G9" s="17">
        <v>0.270154455907824</v>
      </c>
      <c r="H9" s="17">
        <v>0.31294878139253202</v>
      </c>
      <c r="I9" s="17">
        <v>0.249068415169719</v>
      </c>
      <c r="J9" s="17">
        <v>0.195310341419734</v>
      </c>
      <c r="K9" s="17">
        <v>0.17508591847170399</v>
      </c>
      <c r="L9" s="17">
        <v>0.18779509398888999</v>
      </c>
      <c r="M9" s="17"/>
      <c r="N9" s="17">
        <v>0.24648854615354199</v>
      </c>
      <c r="O9" s="17">
        <v>0.230055004917537</v>
      </c>
      <c r="P9" s="17">
        <v>0.25080792216719899</v>
      </c>
      <c r="Q9" s="17">
        <v>0.24625717352983401</v>
      </c>
      <c r="R9" s="17">
        <v>0.23665730591732201</v>
      </c>
      <c r="S9" s="17">
        <v>0.170258182979352</v>
      </c>
      <c r="T9" s="17">
        <v>0.24517888458946099</v>
      </c>
      <c r="U9" s="17">
        <v>0.18732943869954</v>
      </c>
      <c r="V9" s="17">
        <v>0.20059432511327599</v>
      </c>
      <c r="W9" s="17">
        <v>0.20016087326524801</v>
      </c>
      <c r="X9" s="17">
        <v>0.312177818104583</v>
      </c>
      <c r="Y9" s="17">
        <v>0.30940484704317101</v>
      </c>
      <c r="Z9" s="17"/>
      <c r="AA9" s="17">
        <v>0.24982090772426699</v>
      </c>
      <c r="AB9" s="17">
        <v>0.21560872164186201</v>
      </c>
      <c r="AC9" s="17">
        <v>0.235146614253188</v>
      </c>
      <c r="AD9" s="17">
        <v>0.22122671227527799</v>
      </c>
      <c r="AE9" s="17"/>
      <c r="AF9" s="17">
        <v>0.23776726638975501</v>
      </c>
      <c r="AG9" s="17">
        <v>0.25022274803928801</v>
      </c>
      <c r="AH9" s="17">
        <v>0.21970582868480901</v>
      </c>
      <c r="AI9" s="17">
        <v>0.20862703974385599</v>
      </c>
      <c r="AJ9" s="17">
        <v>0.20121564466538</v>
      </c>
      <c r="AK9" s="17">
        <v>0.274535192788187</v>
      </c>
      <c r="AL9" s="17"/>
      <c r="AM9" s="17">
        <v>0.17886472961900701</v>
      </c>
      <c r="AN9" s="17">
        <v>0.30006727714842202</v>
      </c>
      <c r="AO9" s="17">
        <v>0.25329994295809699</v>
      </c>
      <c r="AP9" s="17">
        <v>0.25900399630575099</v>
      </c>
      <c r="AQ9" s="17">
        <v>0.134125094703789</v>
      </c>
      <c r="AR9" s="17"/>
      <c r="AS9" s="17">
        <v>0.14818513521101101</v>
      </c>
      <c r="AT9" s="17">
        <v>0.29009060132047998</v>
      </c>
      <c r="AU9" s="17">
        <v>0.235760924672308</v>
      </c>
      <c r="AV9" s="17"/>
      <c r="AW9" s="17">
        <v>0.20466377107714401</v>
      </c>
      <c r="AX9" s="17">
        <v>0.23513357277203201</v>
      </c>
      <c r="AY9" s="17">
        <v>0.24973945760171901</v>
      </c>
      <c r="AZ9" s="17">
        <v>0.24274112633787301</v>
      </c>
      <c r="BA9" s="17">
        <v>0.26355707705156201</v>
      </c>
      <c r="BB9" s="17"/>
      <c r="BC9" s="17">
        <v>0.20790742088602801</v>
      </c>
      <c r="BD9" s="17">
        <v>0.23295507430027901</v>
      </c>
      <c r="BE9" s="17" t="s">
        <v>101</v>
      </c>
      <c r="BF9" s="17">
        <v>0.24069501440617899</v>
      </c>
      <c r="BG9" s="17">
        <v>0.265685955393208</v>
      </c>
      <c r="BH9" s="17">
        <v>0.23241866509280601</v>
      </c>
      <c r="BI9" s="17">
        <v>0.36623095712200299</v>
      </c>
      <c r="BJ9" s="17"/>
      <c r="BK9" s="17">
        <v>0.24996903904524001</v>
      </c>
      <c r="BL9" s="17">
        <v>0.211917786959884</v>
      </c>
      <c r="BM9" s="17">
        <v>0.212521158063494</v>
      </c>
      <c r="BN9" s="17">
        <v>0.20873726069648399</v>
      </c>
      <c r="BO9" s="17">
        <v>0.26166844699389402</v>
      </c>
      <c r="BP9" s="17">
        <v>0.25549483610985102</v>
      </c>
      <c r="BQ9" s="17">
        <v>0.256596669323156</v>
      </c>
      <c r="BR9" s="17">
        <v>0.25469198459165399</v>
      </c>
      <c r="BS9" s="17"/>
      <c r="BT9" s="17">
        <v>0.26917283062147601</v>
      </c>
      <c r="BU9" s="17">
        <v>0.17994270553577599</v>
      </c>
      <c r="BV9" s="17">
        <v>0.23395244708127699</v>
      </c>
      <c r="BW9" s="17"/>
      <c r="BX9" s="17">
        <v>0.27313094659658899</v>
      </c>
      <c r="BY9" s="17">
        <v>0.218106970856038</v>
      </c>
      <c r="BZ9" s="17"/>
      <c r="CA9" s="17">
        <v>0.32853910804152903</v>
      </c>
      <c r="CB9" s="17">
        <v>0.23444387241230899</v>
      </c>
      <c r="CC9" s="17">
        <v>0.25768771314385602</v>
      </c>
      <c r="CD9" s="17">
        <v>0.206659579873189</v>
      </c>
      <c r="CE9" s="17">
        <v>0.20605922507334501</v>
      </c>
    </row>
    <row r="10" spans="2:83" x14ac:dyDescent="0.35">
      <c r="B10" s="18" t="s">
        <v>174</v>
      </c>
      <c r="C10" s="17">
        <v>0.341222389792666</v>
      </c>
      <c r="D10" s="17">
        <v>0.33297469929125301</v>
      </c>
      <c r="E10" s="17">
        <v>0.34925834409809797</v>
      </c>
      <c r="F10" s="17"/>
      <c r="G10" s="17">
        <v>0.35492113862853802</v>
      </c>
      <c r="H10" s="17">
        <v>0.33410168331284801</v>
      </c>
      <c r="I10" s="17">
        <v>0.324325891115401</v>
      </c>
      <c r="J10" s="17">
        <v>0.357599667373801</v>
      </c>
      <c r="K10" s="17">
        <v>0.32477562975082802</v>
      </c>
      <c r="L10" s="17">
        <v>0.34936329953485301</v>
      </c>
      <c r="M10" s="17"/>
      <c r="N10" s="17">
        <v>0.38866353365853401</v>
      </c>
      <c r="O10" s="17">
        <v>0.32510220836319698</v>
      </c>
      <c r="P10" s="17">
        <v>0.34586078381624702</v>
      </c>
      <c r="Q10" s="17">
        <v>0.34678317257234598</v>
      </c>
      <c r="R10" s="17">
        <v>0.35015975528082299</v>
      </c>
      <c r="S10" s="17">
        <v>0.35562088852127399</v>
      </c>
      <c r="T10" s="17">
        <v>0.30825247799403499</v>
      </c>
      <c r="U10" s="17">
        <v>0.39141421768964701</v>
      </c>
      <c r="V10" s="17">
        <v>0.32183950411191398</v>
      </c>
      <c r="W10" s="17">
        <v>0.33292919184999398</v>
      </c>
      <c r="X10" s="17">
        <v>0.269593835035006</v>
      </c>
      <c r="Y10" s="17">
        <v>0.33353153610980102</v>
      </c>
      <c r="Z10" s="17"/>
      <c r="AA10" s="17">
        <v>0.35696661305055599</v>
      </c>
      <c r="AB10" s="17">
        <v>0.34884062947289302</v>
      </c>
      <c r="AC10" s="17">
        <v>0.35037301516528402</v>
      </c>
      <c r="AD10" s="17">
        <v>0.31096386992337899</v>
      </c>
      <c r="AE10" s="17"/>
      <c r="AF10" s="17">
        <v>0.36380009478314601</v>
      </c>
      <c r="AG10" s="17">
        <v>0.33898315039379001</v>
      </c>
      <c r="AH10" s="17">
        <v>0.34085852245106102</v>
      </c>
      <c r="AI10" s="17">
        <v>0.34347543034664002</v>
      </c>
      <c r="AJ10" s="17">
        <v>0.33885639649558502</v>
      </c>
      <c r="AK10" s="17">
        <v>0.23504847891504399</v>
      </c>
      <c r="AL10" s="17"/>
      <c r="AM10" s="17">
        <v>0.33728615291335301</v>
      </c>
      <c r="AN10" s="17">
        <v>0.384892845890282</v>
      </c>
      <c r="AO10" s="17">
        <v>0.33373087494015202</v>
      </c>
      <c r="AP10" s="17">
        <v>0.37638052694063001</v>
      </c>
      <c r="AQ10" s="17">
        <v>0.29874468233323198</v>
      </c>
      <c r="AR10" s="17"/>
      <c r="AS10" s="17">
        <v>0.34230628839805</v>
      </c>
      <c r="AT10" s="17">
        <v>0.385783105559036</v>
      </c>
      <c r="AU10" s="17">
        <v>0.34762929113667601</v>
      </c>
      <c r="AV10" s="17"/>
      <c r="AW10" s="17">
        <v>0.30310460639741099</v>
      </c>
      <c r="AX10" s="17">
        <v>0.33375767537829398</v>
      </c>
      <c r="AY10" s="17">
        <v>0.37344787429083398</v>
      </c>
      <c r="AZ10" s="17">
        <v>0.39318777291124501</v>
      </c>
      <c r="BA10" s="17">
        <v>0.45646248184812399</v>
      </c>
      <c r="BB10" s="17"/>
      <c r="BC10" s="17">
        <v>0.34496462961714203</v>
      </c>
      <c r="BD10" s="17">
        <v>0.37225136544916299</v>
      </c>
      <c r="BE10" s="17" t="s">
        <v>101</v>
      </c>
      <c r="BF10" s="17">
        <v>0.23792765008196701</v>
      </c>
      <c r="BG10" s="17">
        <v>0.34814687427679097</v>
      </c>
      <c r="BH10" s="17">
        <v>0.34837507400227202</v>
      </c>
      <c r="BI10" s="17">
        <v>0.25814689648502798</v>
      </c>
      <c r="BJ10" s="17"/>
      <c r="BK10" s="17">
        <v>0.32194223793833898</v>
      </c>
      <c r="BL10" s="17">
        <v>0.27483098780904702</v>
      </c>
      <c r="BM10" s="17">
        <v>0.35300507992191699</v>
      </c>
      <c r="BN10" s="17">
        <v>0.37845507126234801</v>
      </c>
      <c r="BO10" s="17">
        <v>0.33773158359355698</v>
      </c>
      <c r="BP10" s="17">
        <v>0.36697766793807901</v>
      </c>
      <c r="BQ10" s="17">
        <v>0.41981909568928999</v>
      </c>
      <c r="BR10" s="17">
        <v>0.329896432378118</v>
      </c>
      <c r="BS10" s="17"/>
      <c r="BT10" s="17">
        <v>0.35979857482313998</v>
      </c>
      <c r="BU10" s="17">
        <v>0.34098418874521402</v>
      </c>
      <c r="BV10" s="17">
        <v>0.32752331024799503</v>
      </c>
      <c r="BW10" s="17"/>
      <c r="BX10" s="17">
        <v>0.35209180702970799</v>
      </c>
      <c r="BY10" s="17">
        <v>0.339545993502754</v>
      </c>
      <c r="BZ10" s="17"/>
      <c r="CA10" s="17">
        <v>0.438169051175123</v>
      </c>
      <c r="CB10" s="17">
        <v>0.36485535783947698</v>
      </c>
      <c r="CC10" s="17">
        <v>0.35053478509110803</v>
      </c>
      <c r="CD10" s="17">
        <v>0.37120492531496901</v>
      </c>
      <c r="CE10" s="17">
        <v>0.34115074958214697</v>
      </c>
    </row>
    <row r="11" spans="2:83" x14ac:dyDescent="0.35">
      <c r="B11" s="18" t="s">
        <v>175</v>
      </c>
      <c r="C11" s="17">
        <v>0.23021076791653999</v>
      </c>
      <c r="D11" s="17">
        <v>0.24398278396471401</v>
      </c>
      <c r="E11" s="17">
        <v>0.21781479392201</v>
      </c>
      <c r="F11" s="17"/>
      <c r="G11" s="17">
        <v>0.22539353100178</v>
      </c>
      <c r="H11" s="17">
        <v>0.197002954487425</v>
      </c>
      <c r="I11" s="17">
        <v>0.26841088597040902</v>
      </c>
      <c r="J11" s="17">
        <v>0.19715936152677199</v>
      </c>
      <c r="K11" s="17">
        <v>0.26801636926359401</v>
      </c>
      <c r="L11" s="17">
        <v>0.23100831755673801</v>
      </c>
      <c r="M11" s="17"/>
      <c r="N11" s="17">
        <v>0.18005895512050901</v>
      </c>
      <c r="O11" s="17">
        <v>0.25533736920181499</v>
      </c>
      <c r="P11" s="17">
        <v>0.22847960689608299</v>
      </c>
      <c r="Q11" s="17">
        <v>0.21921600744480699</v>
      </c>
      <c r="R11" s="17">
        <v>0.22309496883367799</v>
      </c>
      <c r="S11" s="17">
        <v>0.28960846928061801</v>
      </c>
      <c r="T11" s="17">
        <v>0.21081290538115899</v>
      </c>
      <c r="U11" s="17">
        <v>0.27074185639941101</v>
      </c>
      <c r="V11" s="17">
        <v>0.25778994918903497</v>
      </c>
      <c r="W11" s="17">
        <v>0.21709808757021201</v>
      </c>
      <c r="X11" s="17">
        <v>0.21834044612526601</v>
      </c>
      <c r="Y11" s="17">
        <v>0.187510521120859</v>
      </c>
      <c r="Z11" s="17"/>
      <c r="AA11" s="17">
        <v>0.21195590939759401</v>
      </c>
      <c r="AB11" s="17">
        <v>0.242241801221697</v>
      </c>
      <c r="AC11" s="17">
        <v>0.24274967481742099</v>
      </c>
      <c r="AD11" s="17">
        <v>0.22438722902462899</v>
      </c>
      <c r="AE11" s="17"/>
      <c r="AF11" s="17">
        <v>0.236458708512609</v>
      </c>
      <c r="AG11" s="17">
        <v>0.226472099535516</v>
      </c>
      <c r="AH11" s="17">
        <v>0.25173836753148199</v>
      </c>
      <c r="AI11" s="17">
        <v>0.233558151815565</v>
      </c>
      <c r="AJ11" s="17">
        <v>0.205851360728939</v>
      </c>
      <c r="AK11" s="17">
        <v>0.216972447988526</v>
      </c>
      <c r="AL11" s="17"/>
      <c r="AM11" s="17">
        <v>0.26434408458564301</v>
      </c>
      <c r="AN11" s="17">
        <v>0.17918600178038899</v>
      </c>
      <c r="AO11" s="17">
        <v>0.23210502275737999</v>
      </c>
      <c r="AP11" s="17">
        <v>0.20472968550624901</v>
      </c>
      <c r="AQ11" s="17">
        <v>0.245313027587024</v>
      </c>
      <c r="AR11" s="17"/>
      <c r="AS11" s="17">
        <v>0.29295988227157799</v>
      </c>
      <c r="AT11" s="17">
        <v>0.19830221033141501</v>
      </c>
      <c r="AU11" s="17">
        <v>0.23625070682292601</v>
      </c>
      <c r="AV11" s="17"/>
      <c r="AW11" s="17">
        <v>0.24880041843025899</v>
      </c>
      <c r="AX11" s="17">
        <v>0.245173626958512</v>
      </c>
      <c r="AY11" s="17">
        <v>0.20917297196172799</v>
      </c>
      <c r="AZ11" s="17">
        <v>0.205695025974132</v>
      </c>
      <c r="BA11" s="17">
        <v>0.106568165985911</v>
      </c>
      <c r="BB11" s="17"/>
      <c r="BC11" s="17">
        <v>0.23256554236656499</v>
      </c>
      <c r="BD11" s="17">
        <v>0.19502382373561</v>
      </c>
      <c r="BE11" s="17" t="s">
        <v>101</v>
      </c>
      <c r="BF11" s="17">
        <v>0.30233464132605198</v>
      </c>
      <c r="BG11" s="17">
        <v>0.218661028187493</v>
      </c>
      <c r="BH11" s="17">
        <v>0.259031724080723</v>
      </c>
      <c r="BI11" s="17">
        <v>0.16781220381710499</v>
      </c>
      <c r="BJ11" s="17"/>
      <c r="BK11" s="17">
        <v>0.22485210743943801</v>
      </c>
      <c r="BL11" s="17">
        <v>0.25114104623459299</v>
      </c>
      <c r="BM11" s="17">
        <v>0.23355698282120901</v>
      </c>
      <c r="BN11" s="17">
        <v>0.22874204701287201</v>
      </c>
      <c r="BO11" s="17">
        <v>0.25201415648527697</v>
      </c>
      <c r="BP11" s="17">
        <v>0.228231186216964</v>
      </c>
      <c r="BQ11" s="17">
        <v>0.13900535407637399</v>
      </c>
      <c r="BR11" s="17">
        <v>0.21515361915814099</v>
      </c>
      <c r="BS11" s="17"/>
      <c r="BT11" s="17">
        <v>0.223821849622653</v>
      </c>
      <c r="BU11" s="17">
        <v>0.249170686125218</v>
      </c>
      <c r="BV11" s="17">
        <v>0.222428413418606</v>
      </c>
      <c r="BW11" s="17"/>
      <c r="BX11" s="17">
        <v>0.19101191534433201</v>
      </c>
      <c r="BY11" s="17">
        <v>0.249216024149778</v>
      </c>
      <c r="BZ11" s="17"/>
      <c r="CA11" s="17">
        <v>0.130791538997971</v>
      </c>
      <c r="CB11" s="17">
        <v>0.19456926128242899</v>
      </c>
      <c r="CC11" s="17">
        <v>0.23992735502346799</v>
      </c>
      <c r="CD11" s="17">
        <v>0.251980022104283</v>
      </c>
      <c r="CE11" s="17">
        <v>0.22131045943368</v>
      </c>
    </row>
    <row r="12" spans="2:83" x14ac:dyDescent="0.35">
      <c r="B12" s="18" t="s">
        <v>176</v>
      </c>
      <c r="C12" s="17">
        <v>5.6591758686512998E-2</v>
      </c>
      <c r="D12" s="17">
        <v>6.1529064420731097E-2</v>
      </c>
      <c r="E12" s="17">
        <v>5.2277181734267597E-2</v>
      </c>
      <c r="F12" s="17"/>
      <c r="G12" s="17">
        <v>7.6745385033487601E-2</v>
      </c>
      <c r="H12" s="17">
        <v>6.4373833929376206E-2</v>
      </c>
      <c r="I12" s="17">
        <v>8.6365781684920304E-2</v>
      </c>
      <c r="J12" s="17">
        <v>5.9806594705138202E-2</v>
      </c>
      <c r="K12" s="17">
        <v>3.4619323206382897E-2</v>
      </c>
      <c r="L12" s="17">
        <v>2.47334418826042E-2</v>
      </c>
      <c r="M12" s="17"/>
      <c r="N12" s="17">
        <v>5.3430915178518702E-2</v>
      </c>
      <c r="O12" s="17">
        <v>5.1930025182893601E-2</v>
      </c>
      <c r="P12" s="17">
        <v>4.6706118192051199E-2</v>
      </c>
      <c r="Q12" s="17">
        <v>5.4062352833890603E-2</v>
      </c>
      <c r="R12" s="17">
        <v>4.0262007690000601E-2</v>
      </c>
      <c r="S12" s="17">
        <v>8.7428464696254204E-2</v>
      </c>
      <c r="T12" s="17">
        <v>5.4977008013844801E-2</v>
      </c>
      <c r="U12" s="17">
        <v>4.1987593966373998E-2</v>
      </c>
      <c r="V12" s="17">
        <v>5.4812326736484E-2</v>
      </c>
      <c r="W12" s="17">
        <v>8.3585178304399696E-2</v>
      </c>
      <c r="X12" s="17">
        <v>4.7840420801228703E-2</v>
      </c>
      <c r="Y12" s="17">
        <v>3.4975437973913198E-2</v>
      </c>
      <c r="Z12" s="17"/>
      <c r="AA12" s="17">
        <v>6.3391511203297501E-2</v>
      </c>
      <c r="AB12" s="17">
        <v>5.2524300653198401E-2</v>
      </c>
      <c r="AC12" s="17">
        <v>5.45253401293464E-2</v>
      </c>
      <c r="AD12" s="17">
        <v>5.57500679819447E-2</v>
      </c>
      <c r="AE12" s="17"/>
      <c r="AF12" s="17">
        <v>5.5313788737995799E-2</v>
      </c>
      <c r="AG12" s="17">
        <v>5.5246013888618301E-2</v>
      </c>
      <c r="AH12" s="17">
        <v>6.1763443381583502E-2</v>
      </c>
      <c r="AI12" s="17">
        <v>4.83804706773465E-2</v>
      </c>
      <c r="AJ12" s="17">
        <v>5.1615898615767999E-2</v>
      </c>
      <c r="AK12" s="17">
        <v>0.110339198488745</v>
      </c>
      <c r="AL12" s="17"/>
      <c r="AM12" s="17">
        <v>5.8889281670691303E-2</v>
      </c>
      <c r="AN12" s="17">
        <v>4.2666191873252303E-2</v>
      </c>
      <c r="AO12" s="17">
        <v>6.2659955977746207E-2</v>
      </c>
      <c r="AP12" s="17">
        <v>0</v>
      </c>
      <c r="AQ12" s="17">
        <v>9.1137084750734607E-2</v>
      </c>
      <c r="AR12" s="17"/>
      <c r="AS12" s="17">
        <v>6.8524189621328696E-2</v>
      </c>
      <c r="AT12" s="17">
        <v>5.1881964016502198E-2</v>
      </c>
      <c r="AU12" s="17">
        <v>6.1674412635577498E-2</v>
      </c>
      <c r="AV12" s="17"/>
      <c r="AW12" s="17">
        <v>6.2519857058027303E-2</v>
      </c>
      <c r="AX12" s="17">
        <v>5.0175045411272497E-2</v>
      </c>
      <c r="AY12" s="17">
        <v>5.5169245129220598E-2</v>
      </c>
      <c r="AZ12" s="17">
        <v>7.38875288162755E-2</v>
      </c>
      <c r="BA12" s="17">
        <v>6.02760861122838E-2</v>
      </c>
      <c r="BB12" s="17"/>
      <c r="BC12" s="17">
        <v>5.2489209645243798E-2</v>
      </c>
      <c r="BD12" s="17">
        <v>8.0213272260050497E-2</v>
      </c>
      <c r="BE12" s="17" t="s">
        <v>101</v>
      </c>
      <c r="BF12" s="17">
        <v>6.08415531637806E-2</v>
      </c>
      <c r="BG12" s="17">
        <v>3.4617054697132298E-2</v>
      </c>
      <c r="BH12" s="17">
        <v>4.5084470986115698E-2</v>
      </c>
      <c r="BI12" s="17">
        <v>5.6716981085454803E-2</v>
      </c>
      <c r="BJ12" s="17"/>
      <c r="BK12" s="17">
        <v>5.34228741702759E-2</v>
      </c>
      <c r="BL12" s="17">
        <v>3.5304319145516599E-2</v>
      </c>
      <c r="BM12" s="17">
        <v>6.4721020268329502E-2</v>
      </c>
      <c r="BN12" s="17">
        <v>5.1463355452130301E-2</v>
      </c>
      <c r="BO12" s="17">
        <v>5.1235016847401602E-2</v>
      </c>
      <c r="BP12" s="17">
        <v>5.1429995344844201E-2</v>
      </c>
      <c r="BQ12" s="17">
        <v>8.3789557328297501E-2</v>
      </c>
      <c r="BR12" s="17">
        <v>0.104136689533513</v>
      </c>
      <c r="BS12" s="17"/>
      <c r="BT12" s="17">
        <v>6.3934778306390799E-2</v>
      </c>
      <c r="BU12" s="17">
        <v>3.8495060848928203E-2</v>
      </c>
      <c r="BV12" s="17">
        <v>6.2520840639297096E-2</v>
      </c>
      <c r="BW12" s="17"/>
      <c r="BX12" s="17">
        <v>7.21171252331409E-2</v>
      </c>
      <c r="BY12" s="17">
        <v>6.2732035236993597E-2</v>
      </c>
      <c r="BZ12" s="17"/>
      <c r="CA12" s="17">
        <v>3.4585746101930097E-2</v>
      </c>
      <c r="CB12" s="17">
        <v>0.100586829471784</v>
      </c>
      <c r="CC12" s="17">
        <v>4.5138890259755197E-2</v>
      </c>
      <c r="CD12" s="17">
        <v>4.7885856197866401E-2</v>
      </c>
      <c r="CE12" s="17">
        <v>7.9668718477928294E-2</v>
      </c>
    </row>
    <row r="13" spans="2:83" x14ac:dyDescent="0.35">
      <c r="B13" s="18" t="s">
        <v>177</v>
      </c>
      <c r="C13" s="17">
        <v>1.6401688879643599E-2</v>
      </c>
      <c r="D13" s="17">
        <v>2.2446475605049199E-2</v>
      </c>
      <c r="E13" s="17">
        <v>1.06497666974361E-2</v>
      </c>
      <c r="F13" s="17"/>
      <c r="G13" s="17">
        <v>3.1417559239293E-2</v>
      </c>
      <c r="H13" s="17">
        <v>3.0147616006378601E-2</v>
      </c>
      <c r="I13" s="17">
        <v>1.0404869270909599E-2</v>
      </c>
      <c r="J13" s="17">
        <v>2.0837623858366201E-2</v>
      </c>
      <c r="K13" s="17">
        <v>3.3229255612087301E-3</v>
      </c>
      <c r="L13" s="17">
        <v>5.1833521457412598E-3</v>
      </c>
      <c r="M13" s="17"/>
      <c r="N13" s="17">
        <v>3.7528974783704497E-2</v>
      </c>
      <c r="O13" s="17">
        <v>2.3828425250837799E-2</v>
      </c>
      <c r="P13" s="17">
        <v>1.09188355899246E-2</v>
      </c>
      <c r="Q13" s="17">
        <v>5.1553907595577198E-3</v>
      </c>
      <c r="R13" s="17">
        <v>3.6538334027174699E-2</v>
      </c>
      <c r="S13" s="17">
        <v>0</v>
      </c>
      <c r="T13" s="17">
        <v>0</v>
      </c>
      <c r="U13" s="17">
        <v>0</v>
      </c>
      <c r="V13" s="17">
        <v>2.49344675495622E-2</v>
      </c>
      <c r="W13" s="17">
        <v>1.0580947300467901E-2</v>
      </c>
      <c r="X13" s="17">
        <v>8.9710169445349902E-3</v>
      </c>
      <c r="Y13" s="17">
        <v>0</v>
      </c>
      <c r="Z13" s="17"/>
      <c r="AA13" s="17">
        <v>1.4196452809953301E-2</v>
      </c>
      <c r="AB13" s="17">
        <v>1.97649699054472E-2</v>
      </c>
      <c r="AC13" s="17">
        <v>2.5801116766113599E-2</v>
      </c>
      <c r="AD13" s="17">
        <v>7.1400651425947304E-3</v>
      </c>
      <c r="AE13" s="17"/>
      <c r="AF13" s="17">
        <v>2.5121808844396701E-2</v>
      </c>
      <c r="AG13" s="17">
        <v>1.28433291066393E-2</v>
      </c>
      <c r="AH13" s="17">
        <v>1.8573017166361099E-2</v>
      </c>
      <c r="AI13" s="17">
        <v>1.1602083495536E-2</v>
      </c>
      <c r="AJ13" s="17">
        <v>1.9108457308926699E-2</v>
      </c>
      <c r="AK13" s="17">
        <v>0</v>
      </c>
      <c r="AL13" s="17"/>
      <c r="AM13" s="17">
        <v>1.38211971018742E-2</v>
      </c>
      <c r="AN13" s="17">
        <v>2.5448907283042301E-2</v>
      </c>
      <c r="AO13" s="17">
        <v>0</v>
      </c>
      <c r="AP13" s="17">
        <v>0</v>
      </c>
      <c r="AQ13" s="17">
        <v>1.63194324608197E-2</v>
      </c>
      <c r="AR13" s="17"/>
      <c r="AS13" s="17">
        <v>1.7463901493183401E-2</v>
      </c>
      <c r="AT13" s="17">
        <v>1.7684352170164098E-2</v>
      </c>
      <c r="AU13" s="17">
        <v>8.3086833110626104E-3</v>
      </c>
      <c r="AV13" s="17"/>
      <c r="AW13" s="17">
        <v>6.3958141337551802E-3</v>
      </c>
      <c r="AX13" s="17">
        <v>1.98366272284238E-2</v>
      </c>
      <c r="AY13" s="17">
        <v>2.27114728029508E-2</v>
      </c>
      <c r="AZ13" s="17">
        <v>1.9577397638399899E-2</v>
      </c>
      <c r="BA13" s="17">
        <v>2.5752257706167399E-2</v>
      </c>
      <c r="BB13" s="17"/>
      <c r="BC13" s="17">
        <v>1.29058085118249E-2</v>
      </c>
      <c r="BD13" s="17">
        <v>2.3183510009426998E-2</v>
      </c>
      <c r="BE13" s="17" t="s">
        <v>101</v>
      </c>
      <c r="BF13" s="17">
        <v>2.5817900614176399E-2</v>
      </c>
      <c r="BG13" s="17">
        <v>1.0248834707430699E-2</v>
      </c>
      <c r="BH13" s="17">
        <v>1.39853436338595E-2</v>
      </c>
      <c r="BI13" s="17">
        <v>2.17842331482191E-2</v>
      </c>
      <c r="BJ13" s="17"/>
      <c r="BK13" s="17">
        <v>2.4237442401011298E-2</v>
      </c>
      <c r="BL13" s="17">
        <v>1.2609993548527E-2</v>
      </c>
      <c r="BM13" s="17">
        <v>1.1776536520857001E-2</v>
      </c>
      <c r="BN13" s="17">
        <v>2.0989423835566901E-2</v>
      </c>
      <c r="BO13" s="17">
        <v>9.5435528656269506E-3</v>
      </c>
      <c r="BP13" s="17">
        <v>2.00038208287673E-2</v>
      </c>
      <c r="BQ13" s="17">
        <v>3.3436971261451197E-2</v>
      </c>
      <c r="BR13" s="17">
        <v>1.8458838300447498E-2</v>
      </c>
      <c r="BS13" s="17"/>
      <c r="BT13" s="17">
        <v>2.2755728015870402E-2</v>
      </c>
      <c r="BU13" s="17">
        <v>3.51905899994802E-3</v>
      </c>
      <c r="BV13" s="17">
        <v>2.0106048774628099E-2</v>
      </c>
      <c r="BW13" s="17"/>
      <c r="BX13" s="17">
        <v>2.6461835165704099E-2</v>
      </c>
      <c r="BY13" s="17">
        <v>1.87649562583166E-2</v>
      </c>
      <c r="BZ13" s="17"/>
      <c r="CA13" s="17">
        <v>3.8706563127384901E-2</v>
      </c>
      <c r="CB13" s="17">
        <v>1.4189787929053401E-2</v>
      </c>
      <c r="CC13" s="17">
        <v>1.8252015775974E-2</v>
      </c>
      <c r="CD13" s="17">
        <v>5.1683313919457102E-2</v>
      </c>
      <c r="CE13" s="17">
        <v>6.7985153700502897E-3</v>
      </c>
    </row>
    <row r="14" spans="2:83" x14ac:dyDescent="0.35">
      <c r="B14" s="18" t="s">
        <v>113</v>
      </c>
      <c r="C14" s="17">
        <v>0.124938783428446</v>
      </c>
      <c r="D14" s="17">
        <v>0.12716338790912099</v>
      </c>
      <c r="E14" s="17">
        <v>0.123042541302592</v>
      </c>
      <c r="F14" s="17"/>
      <c r="G14" s="17">
        <v>4.1367930189077799E-2</v>
      </c>
      <c r="H14" s="17">
        <v>6.1425130871440498E-2</v>
      </c>
      <c r="I14" s="17">
        <v>6.1424156788640299E-2</v>
      </c>
      <c r="J14" s="17">
        <v>0.169286411116188</v>
      </c>
      <c r="K14" s="17">
        <v>0.194179833746282</v>
      </c>
      <c r="L14" s="17">
        <v>0.201916494891174</v>
      </c>
      <c r="M14" s="17"/>
      <c r="N14" s="17">
        <v>9.3829075105190798E-2</v>
      </c>
      <c r="O14" s="17">
        <v>0.11374696708371999</v>
      </c>
      <c r="P14" s="17">
        <v>0.117226733338495</v>
      </c>
      <c r="Q14" s="17">
        <v>0.128525902859565</v>
      </c>
      <c r="R14" s="17">
        <v>0.113287628251002</v>
      </c>
      <c r="S14" s="17">
        <v>9.7083994522502298E-2</v>
      </c>
      <c r="T14" s="17">
        <v>0.1807787240215</v>
      </c>
      <c r="U14" s="17">
        <v>0.108526893245029</v>
      </c>
      <c r="V14" s="17">
        <v>0.140029427299728</v>
      </c>
      <c r="W14" s="17">
        <v>0.155645721709679</v>
      </c>
      <c r="X14" s="17">
        <v>0.14307646298938101</v>
      </c>
      <c r="Y14" s="17">
        <v>0.134577657752256</v>
      </c>
      <c r="Z14" s="17"/>
      <c r="AA14" s="17">
        <v>0.103668605814331</v>
      </c>
      <c r="AB14" s="17">
        <v>0.12101957710490201</v>
      </c>
      <c r="AC14" s="17">
        <v>9.1404238868647403E-2</v>
      </c>
      <c r="AD14" s="17">
        <v>0.18053205565217501</v>
      </c>
      <c r="AE14" s="17"/>
      <c r="AF14" s="17">
        <v>8.1538332732098304E-2</v>
      </c>
      <c r="AG14" s="17">
        <v>0.116232659036148</v>
      </c>
      <c r="AH14" s="17">
        <v>0.10736082078470301</v>
      </c>
      <c r="AI14" s="17">
        <v>0.15435682392105601</v>
      </c>
      <c r="AJ14" s="17">
        <v>0.183352242185402</v>
      </c>
      <c r="AK14" s="17">
        <v>0.163104681819498</v>
      </c>
      <c r="AL14" s="17"/>
      <c r="AM14" s="17">
        <v>0.14679455410943201</v>
      </c>
      <c r="AN14" s="17">
        <v>6.7738776024612396E-2</v>
      </c>
      <c r="AO14" s="17">
        <v>0.118204203366625</v>
      </c>
      <c r="AP14" s="17">
        <v>0.15988579124737001</v>
      </c>
      <c r="AQ14" s="17">
        <v>0.21436067816440099</v>
      </c>
      <c r="AR14" s="17"/>
      <c r="AS14" s="17">
        <v>0.13056060300484801</v>
      </c>
      <c r="AT14" s="17">
        <v>5.6257766602403003E-2</v>
      </c>
      <c r="AU14" s="17">
        <v>0.11037598142145</v>
      </c>
      <c r="AV14" s="17"/>
      <c r="AW14" s="17">
        <v>0.17451553290340299</v>
      </c>
      <c r="AX14" s="17">
        <v>0.115923452251466</v>
      </c>
      <c r="AY14" s="17">
        <v>8.9758978213547003E-2</v>
      </c>
      <c r="AZ14" s="17">
        <v>6.4911148322074896E-2</v>
      </c>
      <c r="BA14" s="17">
        <v>8.7383931295951803E-2</v>
      </c>
      <c r="BB14" s="17"/>
      <c r="BC14" s="17">
        <v>0.14916738897319701</v>
      </c>
      <c r="BD14" s="17">
        <v>9.6372954245470904E-2</v>
      </c>
      <c r="BE14" s="17" t="s">
        <v>101</v>
      </c>
      <c r="BF14" s="17">
        <v>0.13238324040784499</v>
      </c>
      <c r="BG14" s="17">
        <v>0.122640252737945</v>
      </c>
      <c r="BH14" s="17">
        <v>0.10110472220422501</v>
      </c>
      <c r="BI14" s="17">
        <v>0.12930872834219001</v>
      </c>
      <c r="BJ14" s="17"/>
      <c r="BK14" s="17">
        <v>0.125576299005696</v>
      </c>
      <c r="BL14" s="17">
        <v>0.21419586630243301</v>
      </c>
      <c r="BM14" s="17">
        <v>0.12441922240419399</v>
      </c>
      <c r="BN14" s="17">
        <v>0.111612841740599</v>
      </c>
      <c r="BO14" s="17">
        <v>8.7807243214242103E-2</v>
      </c>
      <c r="BP14" s="17">
        <v>7.7862493561495202E-2</v>
      </c>
      <c r="BQ14" s="17">
        <v>6.7352352321431594E-2</v>
      </c>
      <c r="BR14" s="17">
        <v>7.7662436038125796E-2</v>
      </c>
      <c r="BS14" s="17"/>
      <c r="BT14" s="17">
        <v>6.0516238610469099E-2</v>
      </c>
      <c r="BU14" s="17">
        <v>0.187888299744916</v>
      </c>
      <c r="BV14" s="17">
        <v>0.13346893983819699</v>
      </c>
      <c r="BW14" s="17"/>
      <c r="BX14" s="17">
        <v>8.5186370630525393E-2</v>
      </c>
      <c r="BY14" s="17">
        <v>0.11163401999611899</v>
      </c>
      <c r="BZ14" s="17"/>
      <c r="CA14" s="17">
        <v>2.9207992556062701E-2</v>
      </c>
      <c r="CB14" s="17">
        <v>9.1354891064946903E-2</v>
      </c>
      <c r="CC14" s="17">
        <v>8.8459240705837994E-2</v>
      </c>
      <c r="CD14" s="17">
        <v>7.0586302590235198E-2</v>
      </c>
      <c r="CE14" s="17">
        <v>0.145012332062849</v>
      </c>
    </row>
    <row r="15" spans="2:83" x14ac:dyDescent="0.35">
      <c r="B15" s="18" t="s">
        <v>178</v>
      </c>
      <c r="C15" s="20">
        <v>0.57185700108885695</v>
      </c>
      <c r="D15" s="20">
        <v>0.54487828810038497</v>
      </c>
      <c r="E15" s="20">
        <v>0.59621571634369397</v>
      </c>
      <c r="F15" s="20"/>
      <c r="G15" s="20">
        <v>0.62507559453636197</v>
      </c>
      <c r="H15" s="20">
        <v>0.64705046470537997</v>
      </c>
      <c r="I15" s="20">
        <v>0.573394306285121</v>
      </c>
      <c r="J15" s="20">
        <v>0.55291000879353502</v>
      </c>
      <c r="K15" s="20">
        <v>0.49986154822253198</v>
      </c>
      <c r="L15" s="20">
        <v>0.53715839352374295</v>
      </c>
      <c r="M15" s="20"/>
      <c r="N15" s="20">
        <v>0.635152079812077</v>
      </c>
      <c r="O15" s="20">
        <v>0.55515721328073397</v>
      </c>
      <c r="P15" s="20">
        <v>0.59666870598344601</v>
      </c>
      <c r="Q15" s="20">
        <v>0.59304034610218004</v>
      </c>
      <c r="R15" s="20">
        <v>0.58681706119814503</v>
      </c>
      <c r="S15" s="20">
        <v>0.52587907150062596</v>
      </c>
      <c r="T15" s="20">
        <v>0.55343136258349601</v>
      </c>
      <c r="U15" s="20">
        <v>0.57874365638918601</v>
      </c>
      <c r="V15" s="20">
        <v>0.52243382922518999</v>
      </c>
      <c r="W15" s="20">
        <v>0.53309006511524204</v>
      </c>
      <c r="X15" s="20">
        <v>0.58177165313958901</v>
      </c>
      <c r="Y15" s="20">
        <v>0.64293638315297197</v>
      </c>
      <c r="Z15" s="20"/>
      <c r="AA15" s="20">
        <v>0.60678752077482401</v>
      </c>
      <c r="AB15" s="20">
        <v>0.56444935111475503</v>
      </c>
      <c r="AC15" s="20">
        <v>0.58551962941847102</v>
      </c>
      <c r="AD15" s="20">
        <v>0.532190582198657</v>
      </c>
      <c r="AE15" s="20"/>
      <c r="AF15" s="20">
        <v>0.60156736117290099</v>
      </c>
      <c r="AG15" s="20">
        <v>0.58920589843307802</v>
      </c>
      <c r="AH15" s="20">
        <v>0.56056435113587</v>
      </c>
      <c r="AI15" s="20">
        <v>0.55210247009049596</v>
      </c>
      <c r="AJ15" s="20">
        <v>0.54007204116096497</v>
      </c>
      <c r="AK15" s="20">
        <v>0.50958367170323104</v>
      </c>
      <c r="AL15" s="20"/>
      <c r="AM15" s="20">
        <v>0.51615088253235897</v>
      </c>
      <c r="AN15" s="20">
        <v>0.68496012303870302</v>
      </c>
      <c r="AO15" s="20">
        <v>0.58703081789824896</v>
      </c>
      <c r="AP15" s="20">
        <v>0.63538452324638095</v>
      </c>
      <c r="AQ15" s="20">
        <v>0.43286977703702101</v>
      </c>
      <c r="AR15" s="20"/>
      <c r="AS15" s="20">
        <v>0.490491423609062</v>
      </c>
      <c r="AT15" s="20">
        <v>0.67587370687951598</v>
      </c>
      <c r="AU15" s="20">
        <v>0.58339021580898398</v>
      </c>
      <c r="AV15" s="20"/>
      <c r="AW15" s="20">
        <v>0.50776837747455505</v>
      </c>
      <c r="AX15" s="20">
        <v>0.56889124815032599</v>
      </c>
      <c r="AY15" s="20">
        <v>0.62318733189255304</v>
      </c>
      <c r="AZ15" s="20">
        <v>0.635928899249118</v>
      </c>
      <c r="BA15" s="20">
        <v>0.72001955889968605</v>
      </c>
      <c r="BB15" s="20"/>
      <c r="BC15" s="20">
        <v>0.55287205050316901</v>
      </c>
      <c r="BD15" s="20">
        <v>0.60520643974944199</v>
      </c>
      <c r="BE15" s="20" t="s">
        <v>101</v>
      </c>
      <c r="BF15" s="20">
        <v>0.478622664488146</v>
      </c>
      <c r="BG15" s="20">
        <v>0.61383282966999897</v>
      </c>
      <c r="BH15" s="20">
        <v>0.58079373909507803</v>
      </c>
      <c r="BI15" s="20">
        <v>0.62437785360703102</v>
      </c>
      <c r="BJ15" s="20"/>
      <c r="BK15" s="20">
        <v>0.57191127698357902</v>
      </c>
      <c r="BL15" s="20">
        <v>0.48674877476893103</v>
      </c>
      <c r="BM15" s="20">
        <v>0.56552623798541102</v>
      </c>
      <c r="BN15" s="20">
        <v>0.58719233195883203</v>
      </c>
      <c r="BO15" s="20">
        <v>0.59940003058745195</v>
      </c>
      <c r="BP15" s="20">
        <v>0.62247250404792898</v>
      </c>
      <c r="BQ15" s="20">
        <v>0.67641576501244605</v>
      </c>
      <c r="BR15" s="20">
        <v>0.58458841696977204</v>
      </c>
      <c r="BS15" s="20"/>
      <c r="BT15" s="20">
        <v>0.62897140544461705</v>
      </c>
      <c r="BU15" s="20">
        <v>0.52092689428099004</v>
      </c>
      <c r="BV15" s="20">
        <v>0.56147575732927202</v>
      </c>
      <c r="BW15" s="20"/>
      <c r="BX15" s="20">
        <v>0.62522275362629798</v>
      </c>
      <c r="BY15" s="20">
        <v>0.55765296435879297</v>
      </c>
      <c r="BZ15" s="20"/>
      <c r="CA15" s="20">
        <v>0.76670815921665203</v>
      </c>
      <c r="CB15" s="20">
        <v>0.599299230251786</v>
      </c>
      <c r="CC15" s="20">
        <v>0.60822249823496399</v>
      </c>
      <c r="CD15" s="20">
        <v>0.57786450518815902</v>
      </c>
      <c r="CE15" s="20">
        <v>0.54720997465549204</v>
      </c>
    </row>
    <row r="16" spans="2:83" x14ac:dyDescent="0.35">
      <c r="B16" s="18" t="s">
        <v>179</v>
      </c>
      <c r="C16" s="20">
        <v>7.2993447566156597E-2</v>
      </c>
      <c r="D16" s="20">
        <v>8.3975540025780296E-2</v>
      </c>
      <c r="E16" s="20">
        <v>6.2926948431703697E-2</v>
      </c>
      <c r="F16" s="20"/>
      <c r="G16" s="20">
        <v>0.108162944272781</v>
      </c>
      <c r="H16" s="20">
        <v>9.45214499357548E-2</v>
      </c>
      <c r="I16" s="20">
        <v>9.6770650955829901E-2</v>
      </c>
      <c r="J16" s="20">
        <v>8.06442185635044E-2</v>
      </c>
      <c r="K16" s="20">
        <v>3.7942248767591599E-2</v>
      </c>
      <c r="L16" s="20">
        <v>2.99167940283455E-2</v>
      </c>
      <c r="M16" s="20"/>
      <c r="N16" s="20">
        <v>9.0959889962223206E-2</v>
      </c>
      <c r="O16" s="20">
        <v>7.5758450433731403E-2</v>
      </c>
      <c r="P16" s="20">
        <v>5.7624953781975803E-2</v>
      </c>
      <c r="Q16" s="20">
        <v>5.9217743593448301E-2</v>
      </c>
      <c r="R16" s="20">
        <v>7.6800341717175299E-2</v>
      </c>
      <c r="S16" s="20">
        <v>8.7428464696254204E-2</v>
      </c>
      <c r="T16" s="20">
        <v>5.4977008013844801E-2</v>
      </c>
      <c r="U16" s="20">
        <v>4.1987593966373998E-2</v>
      </c>
      <c r="V16" s="20">
        <v>7.9746794286046196E-2</v>
      </c>
      <c r="W16" s="20">
        <v>9.4166125604867604E-2</v>
      </c>
      <c r="X16" s="20">
        <v>5.68114377457637E-2</v>
      </c>
      <c r="Y16" s="20">
        <v>3.4975437973913198E-2</v>
      </c>
      <c r="Z16" s="20"/>
      <c r="AA16" s="20">
        <v>7.7587964013250799E-2</v>
      </c>
      <c r="AB16" s="20">
        <v>7.2289270558645702E-2</v>
      </c>
      <c r="AC16" s="20">
        <v>8.0326456895460002E-2</v>
      </c>
      <c r="AD16" s="20">
        <v>6.2890133124539394E-2</v>
      </c>
      <c r="AE16" s="20"/>
      <c r="AF16" s="20">
        <v>8.0435597582392396E-2</v>
      </c>
      <c r="AG16" s="20">
        <v>6.8089342995257596E-2</v>
      </c>
      <c r="AH16" s="20">
        <v>8.0336460547944702E-2</v>
      </c>
      <c r="AI16" s="20">
        <v>5.99825541728825E-2</v>
      </c>
      <c r="AJ16" s="20">
        <v>7.0724355924694698E-2</v>
      </c>
      <c r="AK16" s="20">
        <v>0.110339198488745</v>
      </c>
      <c r="AL16" s="20"/>
      <c r="AM16" s="20">
        <v>7.2710478772565507E-2</v>
      </c>
      <c r="AN16" s="20">
        <v>6.8115099156294601E-2</v>
      </c>
      <c r="AO16" s="20">
        <v>6.2659955977746207E-2</v>
      </c>
      <c r="AP16" s="20">
        <v>0</v>
      </c>
      <c r="AQ16" s="20">
        <v>0.107456517211554</v>
      </c>
      <c r="AR16" s="20"/>
      <c r="AS16" s="20">
        <v>8.5988091114512097E-2</v>
      </c>
      <c r="AT16" s="20">
        <v>6.9566316186666297E-2</v>
      </c>
      <c r="AU16" s="20">
        <v>6.9983095946640095E-2</v>
      </c>
      <c r="AV16" s="20"/>
      <c r="AW16" s="20">
        <v>6.8915671191782393E-2</v>
      </c>
      <c r="AX16" s="20">
        <v>7.0011672639696196E-2</v>
      </c>
      <c r="AY16" s="20">
        <v>7.7880717932171398E-2</v>
      </c>
      <c r="AZ16" s="20">
        <v>9.3464926454675398E-2</v>
      </c>
      <c r="BA16" s="20">
        <v>8.6028343818451203E-2</v>
      </c>
      <c r="BB16" s="20"/>
      <c r="BC16" s="20">
        <v>6.5395018157068704E-2</v>
      </c>
      <c r="BD16" s="20">
        <v>0.103396782269478</v>
      </c>
      <c r="BE16" s="20" t="s">
        <v>101</v>
      </c>
      <c r="BF16" s="20">
        <v>8.6659453777957002E-2</v>
      </c>
      <c r="BG16" s="20">
        <v>4.4865889404563E-2</v>
      </c>
      <c r="BH16" s="20">
        <v>5.9069814619975201E-2</v>
      </c>
      <c r="BI16" s="20">
        <v>7.8501214233673802E-2</v>
      </c>
      <c r="BJ16" s="20"/>
      <c r="BK16" s="20">
        <v>7.7660316571287205E-2</v>
      </c>
      <c r="BL16" s="20">
        <v>4.7914312694043601E-2</v>
      </c>
      <c r="BM16" s="20">
        <v>7.6497556789186502E-2</v>
      </c>
      <c r="BN16" s="20">
        <v>7.2452779287697194E-2</v>
      </c>
      <c r="BO16" s="20">
        <v>6.0778569713028599E-2</v>
      </c>
      <c r="BP16" s="20">
        <v>7.1433816173611595E-2</v>
      </c>
      <c r="BQ16" s="20">
        <v>0.117226528589749</v>
      </c>
      <c r="BR16" s="20">
        <v>0.12259552783396099</v>
      </c>
      <c r="BS16" s="20"/>
      <c r="BT16" s="20">
        <v>8.6690506322261204E-2</v>
      </c>
      <c r="BU16" s="20">
        <v>4.2014119848876201E-2</v>
      </c>
      <c r="BV16" s="20">
        <v>8.2626889413925098E-2</v>
      </c>
      <c r="BW16" s="20"/>
      <c r="BX16" s="20">
        <v>9.8578960398845006E-2</v>
      </c>
      <c r="BY16" s="20">
        <v>8.14969914953102E-2</v>
      </c>
      <c r="BZ16" s="20"/>
      <c r="CA16" s="20">
        <v>7.32923092293149E-2</v>
      </c>
      <c r="CB16" s="20">
        <v>0.114776617400837</v>
      </c>
      <c r="CC16" s="20">
        <v>6.3390906035729194E-2</v>
      </c>
      <c r="CD16" s="20">
        <v>9.9569170117323497E-2</v>
      </c>
      <c r="CE16" s="20">
        <v>8.6467233847978595E-2</v>
      </c>
    </row>
    <row r="17" spans="2:83" x14ac:dyDescent="0.35">
      <c r="B17" s="18" t="s">
        <v>140</v>
      </c>
      <c r="C17" s="21">
        <v>0.49886355352270001</v>
      </c>
      <c r="D17" s="21">
        <v>0.46090274807460402</v>
      </c>
      <c r="E17" s="21">
        <v>0.53328876791198998</v>
      </c>
      <c r="F17" s="21"/>
      <c r="G17" s="21">
        <v>0.51691265026358102</v>
      </c>
      <c r="H17" s="21">
        <v>0.55252901476962502</v>
      </c>
      <c r="I17" s="21">
        <v>0.47662365532929102</v>
      </c>
      <c r="J17" s="21">
        <v>0.47226579023003001</v>
      </c>
      <c r="K17" s="21">
        <v>0.46191929945493998</v>
      </c>
      <c r="L17" s="21">
        <v>0.50724159949539704</v>
      </c>
      <c r="M17" s="21"/>
      <c r="N17" s="21">
        <v>0.54419218984985296</v>
      </c>
      <c r="O17" s="21">
        <v>0.479398762847002</v>
      </c>
      <c r="P17" s="21">
        <v>0.53904375220147005</v>
      </c>
      <c r="Q17" s="21">
        <v>0.53382260250873204</v>
      </c>
      <c r="R17" s="21">
        <v>0.51001671948097005</v>
      </c>
      <c r="S17" s="21">
        <v>0.43845060680437198</v>
      </c>
      <c r="T17" s="21">
        <v>0.49845435456965098</v>
      </c>
      <c r="U17" s="21">
        <v>0.53675606242281204</v>
      </c>
      <c r="V17" s="21">
        <v>0.44268703493914402</v>
      </c>
      <c r="W17" s="21">
        <v>0.43892393951037401</v>
      </c>
      <c r="X17" s="21">
        <v>0.52496021539382598</v>
      </c>
      <c r="Y17" s="21">
        <v>0.60796094517905797</v>
      </c>
      <c r="Z17" s="21"/>
      <c r="AA17" s="21">
        <v>0.52919955676157304</v>
      </c>
      <c r="AB17" s="21">
        <v>0.49216008055610899</v>
      </c>
      <c r="AC17" s="21">
        <v>0.50519317252301099</v>
      </c>
      <c r="AD17" s="21">
        <v>0.469300449074117</v>
      </c>
      <c r="AE17" s="21"/>
      <c r="AF17" s="21">
        <v>0.52113176359050795</v>
      </c>
      <c r="AG17" s="21">
        <v>0.52111655543782098</v>
      </c>
      <c r="AH17" s="21">
        <v>0.48022789058792598</v>
      </c>
      <c r="AI17" s="21">
        <v>0.492119915917614</v>
      </c>
      <c r="AJ17" s="21">
        <v>0.46934768523627002</v>
      </c>
      <c r="AK17" s="21">
        <v>0.39924447321448597</v>
      </c>
      <c r="AL17" s="21"/>
      <c r="AM17" s="21">
        <v>0.44344040375979399</v>
      </c>
      <c r="AN17" s="21">
        <v>0.61684502388240903</v>
      </c>
      <c r="AO17" s="21">
        <v>0.52437086192050297</v>
      </c>
      <c r="AP17" s="21">
        <v>0.63538452324638095</v>
      </c>
      <c r="AQ17" s="21">
        <v>0.32541325982546598</v>
      </c>
      <c r="AR17" s="21"/>
      <c r="AS17" s="21">
        <v>0.40450333249455001</v>
      </c>
      <c r="AT17" s="21">
        <v>0.60630739069285</v>
      </c>
      <c r="AU17" s="21">
        <v>0.513407119862344</v>
      </c>
      <c r="AV17" s="21"/>
      <c r="AW17" s="21">
        <v>0.43885270628277301</v>
      </c>
      <c r="AX17" s="21">
        <v>0.49887957551063</v>
      </c>
      <c r="AY17" s="21">
        <v>0.54530661396038205</v>
      </c>
      <c r="AZ17" s="21">
        <v>0.54246397279444303</v>
      </c>
      <c r="BA17" s="21">
        <v>0.63399121508123502</v>
      </c>
      <c r="BB17" s="21"/>
      <c r="BC17" s="21">
        <v>0.48747703234610001</v>
      </c>
      <c r="BD17" s="21">
        <v>0.50180965747996498</v>
      </c>
      <c r="BE17" s="21" t="s">
        <v>101</v>
      </c>
      <c r="BF17" s="21">
        <v>0.39196321071018903</v>
      </c>
      <c r="BG17" s="21">
        <v>0.56896694026543604</v>
      </c>
      <c r="BH17" s="21">
        <v>0.52172392447510196</v>
      </c>
      <c r="BI17" s="21">
        <v>0.54587663937335695</v>
      </c>
      <c r="BJ17" s="21"/>
      <c r="BK17" s="21">
        <v>0.494250960412292</v>
      </c>
      <c r="BL17" s="21">
        <v>0.43883446207488702</v>
      </c>
      <c r="BM17" s="21">
        <v>0.489028681196224</v>
      </c>
      <c r="BN17" s="21">
        <v>0.51473955267113503</v>
      </c>
      <c r="BO17" s="21">
        <v>0.53862146087442297</v>
      </c>
      <c r="BP17" s="21">
        <v>0.55103868787431798</v>
      </c>
      <c r="BQ17" s="21">
        <v>0.55918923642269702</v>
      </c>
      <c r="BR17" s="21">
        <v>0.46199288913581199</v>
      </c>
      <c r="BS17" s="21"/>
      <c r="BT17" s="21">
        <v>0.542280899122355</v>
      </c>
      <c r="BU17" s="21">
        <v>0.478912774432114</v>
      </c>
      <c r="BV17" s="21">
        <v>0.47884886791534698</v>
      </c>
      <c r="BW17" s="21"/>
      <c r="BX17" s="21">
        <v>0.52664379322745303</v>
      </c>
      <c r="BY17" s="21">
        <v>0.47615597286348299</v>
      </c>
      <c r="BZ17" s="21"/>
      <c r="CA17" s="21">
        <v>0.69341584998733696</v>
      </c>
      <c r="CB17" s="21">
        <v>0.484522612850949</v>
      </c>
      <c r="CC17" s="21">
        <v>0.54483159219923505</v>
      </c>
      <c r="CD17" s="21">
        <v>0.47829533507083499</v>
      </c>
      <c r="CE17" s="21">
        <v>0.46074274080751298</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173</v>
      </c>
      <c r="C9" s="17">
        <v>0.14394334969799699</v>
      </c>
      <c r="D9" s="17">
        <v>0.151954971155629</v>
      </c>
      <c r="E9" s="17">
        <v>0.13380149435140301</v>
      </c>
      <c r="F9" s="17"/>
      <c r="G9" s="17">
        <v>0.25524282767960899</v>
      </c>
      <c r="H9" s="17">
        <v>0.230750190098057</v>
      </c>
      <c r="I9" s="17">
        <v>0.189472656499201</v>
      </c>
      <c r="J9" s="17">
        <v>8.68896670995985E-2</v>
      </c>
      <c r="K9" s="17">
        <v>8.3846012515940704E-2</v>
      </c>
      <c r="L9" s="17">
        <v>4.82030287744327E-2</v>
      </c>
      <c r="M9" s="17"/>
      <c r="N9" s="17">
        <v>0.26003243016741701</v>
      </c>
      <c r="O9" s="17">
        <v>0.101276815335767</v>
      </c>
      <c r="P9" s="17">
        <v>0.112217322883266</v>
      </c>
      <c r="Q9" s="17">
        <v>0.103010078241651</v>
      </c>
      <c r="R9" s="17">
        <v>0.13463067248008001</v>
      </c>
      <c r="S9" s="17">
        <v>0.119546515987744</v>
      </c>
      <c r="T9" s="17">
        <v>0.16959569071045699</v>
      </c>
      <c r="U9" s="17">
        <v>0.110045309886632</v>
      </c>
      <c r="V9" s="17">
        <v>0.16271497991298201</v>
      </c>
      <c r="W9" s="17">
        <v>0.100755345304286</v>
      </c>
      <c r="X9" s="17">
        <v>0.12877437946554099</v>
      </c>
      <c r="Y9" s="17">
        <v>0.15179387458054699</v>
      </c>
      <c r="Z9" s="17"/>
      <c r="AA9" s="17">
        <v>0.16220773176831299</v>
      </c>
      <c r="AB9" s="17">
        <v>0.12810858222417901</v>
      </c>
      <c r="AC9" s="17">
        <v>0.134932713019736</v>
      </c>
      <c r="AD9" s="17">
        <v>0.14976990019561701</v>
      </c>
      <c r="AE9" s="17"/>
      <c r="AF9" s="17">
        <v>0.23823124606003601</v>
      </c>
      <c r="AG9" s="17">
        <v>0.133270972323346</v>
      </c>
      <c r="AH9" s="17">
        <v>0.14682912151625699</v>
      </c>
      <c r="AI9" s="17">
        <v>8.9969072023532604E-2</v>
      </c>
      <c r="AJ9" s="17">
        <v>7.4199747561168206E-2</v>
      </c>
      <c r="AK9" s="17">
        <v>0.14789235733431899</v>
      </c>
      <c r="AL9" s="17"/>
      <c r="AM9" s="17">
        <v>0.10835672705051699</v>
      </c>
      <c r="AN9" s="17">
        <v>0.18744002817407601</v>
      </c>
      <c r="AO9" s="17">
        <v>0.13800920703462399</v>
      </c>
      <c r="AP9" s="17">
        <v>0.12033229889664999</v>
      </c>
      <c r="AQ9" s="17">
        <v>9.8958683766774497E-2</v>
      </c>
      <c r="AR9" s="17"/>
      <c r="AS9" s="17">
        <v>0.119243186475017</v>
      </c>
      <c r="AT9" s="17">
        <v>0.17754105343867199</v>
      </c>
      <c r="AU9" s="17">
        <v>0.16560204941155801</v>
      </c>
      <c r="AV9" s="17"/>
      <c r="AW9" s="17">
        <v>0.100474214843139</v>
      </c>
      <c r="AX9" s="17">
        <v>0.13853030306465899</v>
      </c>
      <c r="AY9" s="17">
        <v>0.151381423088085</v>
      </c>
      <c r="AZ9" s="17">
        <v>0.217384909509929</v>
      </c>
      <c r="BA9" s="17">
        <v>0.27589416359285002</v>
      </c>
      <c r="BB9" s="17"/>
      <c r="BC9" s="17">
        <v>0.11790535470557199</v>
      </c>
      <c r="BD9" s="17">
        <v>0.162719646189915</v>
      </c>
      <c r="BE9" s="17" t="s">
        <v>101</v>
      </c>
      <c r="BF9" s="17">
        <v>0.15648868526478599</v>
      </c>
      <c r="BG9" s="17">
        <v>0.14015837687489499</v>
      </c>
      <c r="BH9" s="17">
        <v>0.16953686464057299</v>
      </c>
      <c r="BI9" s="17">
        <v>0.139768523518355</v>
      </c>
      <c r="BJ9" s="17"/>
      <c r="BK9" s="17">
        <v>0.18606272764145401</v>
      </c>
      <c r="BL9" s="17">
        <v>0.123604876231781</v>
      </c>
      <c r="BM9" s="17">
        <v>0.131335727927504</v>
      </c>
      <c r="BN9" s="17">
        <v>0.108554735889537</v>
      </c>
      <c r="BO9" s="17">
        <v>0.138156367574815</v>
      </c>
      <c r="BP9" s="17">
        <v>0.147878619586158</v>
      </c>
      <c r="BQ9" s="17">
        <v>0.25519431453888802</v>
      </c>
      <c r="BR9" s="17">
        <v>0.21477190930905701</v>
      </c>
      <c r="BS9" s="17"/>
      <c r="BT9" s="17">
        <v>0.196384913391839</v>
      </c>
      <c r="BU9" s="17">
        <v>6.0471351233436103E-2</v>
      </c>
      <c r="BV9" s="17">
        <v>0.155811282127616</v>
      </c>
      <c r="BW9" s="17"/>
      <c r="BX9" s="17">
        <v>0.24042820822102601</v>
      </c>
      <c r="BY9" s="17">
        <v>0.12956044947224399</v>
      </c>
      <c r="BZ9" s="17"/>
      <c r="CA9" s="17">
        <v>0.420717811992595</v>
      </c>
      <c r="CB9" s="17">
        <v>0.173677931732383</v>
      </c>
      <c r="CC9" s="17">
        <v>0.14710912096220499</v>
      </c>
      <c r="CD9" s="17">
        <v>0.158999135352417</v>
      </c>
      <c r="CE9" s="17">
        <v>0.17187796360138599</v>
      </c>
    </row>
    <row r="10" spans="2:83" x14ac:dyDescent="0.35">
      <c r="B10" s="18" t="s">
        <v>174</v>
      </c>
      <c r="C10" s="17">
        <v>0.32886383218378201</v>
      </c>
      <c r="D10" s="17">
        <v>0.31296019561051402</v>
      </c>
      <c r="E10" s="17">
        <v>0.34393843028294602</v>
      </c>
      <c r="F10" s="17"/>
      <c r="G10" s="17">
        <v>0.367686496463972</v>
      </c>
      <c r="H10" s="17">
        <v>0.39115271992004202</v>
      </c>
      <c r="I10" s="17">
        <v>0.360695392249336</v>
      </c>
      <c r="J10" s="17">
        <v>0.373017122112208</v>
      </c>
      <c r="K10" s="17">
        <v>0.26150012933536598</v>
      </c>
      <c r="L10" s="17">
        <v>0.23561189737286201</v>
      </c>
      <c r="M10" s="17"/>
      <c r="N10" s="17">
        <v>0.397373102878601</v>
      </c>
      <c r="O10" s="17">
        <v>0.34883953594446399</v>
      </c>
      <c r="P10" s="17">
        <v>0.33773143230740799</v>
      </c>
      <c r="Q10" s="17">
        <v>0.360329463884552</v>
      </c>
      <c r="R10" s="17">
        <v>0.25290722381640901</v>
      </c>
      <c r="S10" s="17">
        <v>0.34161843438526002</v>
      </c>
      <c r="T10" s="17">
        <v>0.213465038590677</v>
      </c>
      <c r="U10" s="17">
        <v>0.43448518629612598</v>
      </c>
      <c r="V10" s="17">
        <v>0.29304045794065198</v>
      </c>
      <c r="W10" s="17">
        <v>0.34246107232592399</v>
      </c>
      <c r="X10" s="17">
        <v>0.30832883057375698</v>
      </c>
      <c r="Y10" s="17">
        <v>0.23530909773644601</v>
      </c>
      <c r="Z10" s="17"/>
      <c r="AA10" s="17">
        <v>0.33670627715991602</v>
      </c>
      <c r="AB10" s="17">
        <v>0.382458045437018</v>
      </c>
      <c r="AC10" s="17">
        <v>0.31558684890268501</v>
      </c>
      <c r="AD10" s="17">
        <v>0.27897757211152202</v>
      </c>
      <c r="AE10" s="17"/>
      <c r="AF10" s="17">
        <v>0.37838937655336102</v>
      </c>
      <c r="AG10" s="17">
        <v>0.27147021416189898</v>
      </c>
      <c r="AH10" s="17">
        <v>0.338092333816711</v>
      </c>
      <c r="AI10" s="17">
        <v>0.35944524843659797</v>
      </c>
      <c r="AJ10" s="17">
        <v>0.32877770817737401</v>
      </c>
      <c r="AK10" s="17">
        <v>0.29082959314622903</v>
      </c>
      <c r="AL10" s="17"/>
      <c r="AM10" s="17">
        <v>0.29599307195649999</v>
      </c>
      <c r="AN10" s="17">
        <v>0.37746120467012401</v>
      </c>
      <c r="AO10" s="17">
        <v>0.35860765026486202</v>
      </c>
      <c r="AP10" s="17">
        <v>0.26751845792423601</v>
      </c>
      <c r="AQ10" s="17">
        <v>0.30262155378432098</v>
      </c>
      <c r="AR10" s="17"/>
      <c r="AS10" s="17">
        <v>0.31500144965214599</v>
      </c>
      <c r="AT10" s="17">
        <v>0.362006514815915</v>
      </c>
      <c r="AU10" s="17">
        <v>0.34131556857116802</v>
      </c>
      <c r="AV10" s="17"/>
      <c r="AW10" s="17">
        <v>0.26026413155589501</v>
      </c>
      <c r="AX10" s="17">
        <v>0.32694591265331302</v>
      </c>
      <c r="AY10" s="17">
        <v>0.37241983106418203</v>
      </c>
      <c r="AZ10" s="17">
        <v>0.436144731820096</v>
      </c>
      <c r="BA10" s="17">
        <v>0.35890397470348501</v>
      </c>
      <c r="BB10" s="17"/>
      <c r="BC10" s="17">
        <v>0.26785838186761701</v>
      </c>
      <c r="BD10" s="17">
        <v>0.39840218926864202</v>
      </c>
      <c r="BE10" s="17" t="s">
        <v>101</v>
      </c>
      <c r="BF10" s="17">
        <v>0.26249457574877899</v>
      </c>
      <c r="BG10" s="17">
        <v>0.33646576527871602</v>
      </c>
      <c r="BH10" s="17">
        <v>0.41563198547879199</v>
      </c>
      <c r="BI10" s="17">
        <v>0.36637829702788899</v>
      </c>
      <c r="BJ10" s="17"/>
      <c r="BK10" s="17">
        <v>0.27740491354922597</v>
      </c>
      <c r="BL10" s="17">
        <v>0.26244361101070302</v>
      </c>
      <c r="BM10" s="17">
        <v>0.28356435282755699</v>
      </c>
      <c r="BN10" s="17">
        <v>0.36930376099065698</v>
      </c>
      <c r="BO10" s="17">
        <v>0.38693539096069601</v>
      </c>
      <c r="BP10" s="17">
        <v>0.37663644586988598</v>
      </c>
      <c r="BQ10" s="17">
        <v>0.41447261431989102</v>
      </c>
      <c r="BR10" s="17">
        <v>0.39390058781912901</v>
      </c>
      <c r="BS10" s="17"/>
      <c r="BT10" s="17">
        <v>0.389024059758448</v>
      </c>
      <c r="BU10" s="17">
        <v>0.24672723207320199</v>
      </c>
      <c r="BV10" s="17">
        <v>0.33653511473522402</v>
      </c>
      <c r="BW10" s="17"/>
      <c r="BX10" s="17">
        <v>0.36424760684261998</v>
      </c>
      <c r="BY10" s="17">
        <v>0.34512494598732901</v>
      </c>
      <c r="BZ10" s="17"/>
      <c r="CA10" s="17">
        <v>0.339676939096348</v>
      </c>
      <c r="CB10" s="17">
        <v>0.40823806250404798</v>
      </c>
      <c r="CC10" s="17">
        <v>0.37548161710601102</v>
      </c>
      <c r="CD10" s="17">
        <v>0.34065360339033302</v>
      </c>
      <c r="CE10" s="17">
        <v>0.31794597618439102</v>
      </c>
    </row>
    <row r="11" spans="2:83" x14ac:dyDescent="0.35">
      <c r="B11" s="18" t="s">
        <v>175</v>
      </c>
      <c r="C11" s="17">
        <v>0.28792914751048498</v>
      </c>
      <c r="D11" s="17">
        <v>0.30064922066442101</v>
      </c>
      <c r="E11" s="17">
        <v>0.27807537377443198</v>
      </c>
      <c r="F11" s="17"/>
      <c r="G11" s="17">
        <v>0.18900075966279001</v>
      </c>
      <c r="H11" s="17">
        <v>0.23287667290565101</v>
      </c>
      <c r="I11" s="17">
        <v>0.30009828617245798</v>
      </c>
      <c r="J11" s="17">
        <v>0.26942377504172699</v>
      </c>
      <c r="K11" s="17">
        <v>0.35936191408325402</v>
      </c>
      <c r="L11" s="17">
        <v>0.35619599131725299</v>
      </c>
      <c r="M11" s="17"/>
      <c r="N11" s="17">
        <v>0.19430365975543301</v>
      </c>
      <c r="O11" s="17">
        <v>0.30900869443753598</v>
      </c>
      <c r="P11" s="17">
        <v>0.28843894484377502</v>
      </c>
      <c r="Q11" s="17">
        <v>0.25036434641578398</v>
      </c>
      <c r="R11" s="17">
        <v>0.33902860122409001</v>
      </c>
      <c r="S11" s="17">
        <v>0.34974476470898203</v>
      </c>
      <c r="T11" s="17">
        <v>0.324382374010797</v>
      </c>
      <c r="U11" s="17">
        <v>0.25788969160813702</v>
      </c>
      <c r="V11" s="17">
        <v>0.28748858185364801</v>
      </c>
      <c r="W11" s="17">
        <v>0.30622842423035002</v>
      </c>
      <c r="X11" s="17">
        <v>0.25699296134537702</v>
      </c>
      <c r="Y11" s="17">
        <v>0.382024561397734</v>
      </c>
      <c r="Z11" s="17"/>
      <c r="AA11" s="17">
        <v>0.27018596157337199</v>
      </c>
      <c r="AB11" s="17">
        <v>0.26224821977020302</v>
      </c>
      <c r="AC11" s="17">
        <v>0.32419325839516799</v>
      </c>
      <c r="AD11" s="17">
        <v>0.30224730125692201</v>
      </c>
      <c r="AE11" s="17"/>
      <c r="AF11" s="17">
        <v>0.23344095104625501</v>
      </c>
      <c r="AG11" s="17">
        <v>0.33644130528327298</v>
      </c>
      <c r="AH11" s="17">
        <v>0.327981918936608</v>
      </c>
      <c r="AI11" s="17">
        <v>0.29227830039292002</v>
      </c>
      <c r="AJ11" s="17">
        <v>0.23324221178344301</v>
      </c>
      <c r="AK11" s="17">
        <v>0.27671908596797401</v>
      </c>
      <c r="AL11" s="17"/>
      <c r="AM11" s="17">
        <v>0.29223341442616002</v>
      </c>
      <c r="AN11" s="17">
        <v>0.24070206141285999</v>
      </c>
      <c r="AO11" s="17">
        <v>0.30099319325507401</v>
      </c>
      <c r="AP11" s="17">
        <v>0.52482920585736503</v>
      </c>
      <c r="AQ11" s="17">
        <v>0.36259064516702899</v>
      </c>
      <c r="AR11" s="17"/>
      <c r="AS11" s="17">
        <v>0.30027858288031301</v>
      </c>
      <c r="AT11" s="17">
        <v>0.26488589220713299</v>
      </c>
      <c r="AU11" s="17">
        <v>0.32857482475024402</v>
      </c>
      <c r="AV11" s="17"/>
      <c r="AW11" s="17">
        <v>0.37751361437845199</v>
      </c>
      <c r="AX11" s="17">
        <v>0.27439061318691599</v>
      </c>
      <c r="AY11" s="17">
        <v>0.25901505760631399</v>
      </c>
      <c r="AZ11" s="17">
        <v>0.20379874866924999</v>
      </c>
      <c r="BA11" s="17">
        <v>0.24494098444284701</v>
      </c>
      <c r="BB11" s="17"/>
      <c r="BC11" s="17">
        <v>0.30813900886802498</v>
      </c>
      <c r="BD11" s="17">
        <v>0.26080291186947102</v>
      </c>
      <c r="BE11" s="17" t="s">
        <v>101</v>
      </c>
      <c r="BF11" s="17">
        <v>0.29758854933526102</v>
      </c>
      <c r="BG11" s="17">
        <v>0.31496374611031502</v>
      </c>
      <c r="BH11" s="17">
        <v>0.26358246785774297</v>
      </c>
      <c r="BI11" s="17">
        <v>0.22930696234863801</v>
      </c>
      <c r="BJ11" s="17"/>
      <c r="BK11" s="17">
        <v>0.25108687191157197</v>
      </c>
      <c r="BL11" s="17">
        <v>0.32912771740317498</v>
      </c>
      <c r="BM11" s="17">
        <v>0.34803380775366799</v>
      </c>
      <c r="BN11" s="17">
        <v>0.27265064786592802</v>
      </c>
      <c r="BO11" s="17">
        <v>0.25519405547740498</v>
      </c>
      <c r="BP11" s="17">
        <v>0.25116708204731403</v>
      </c>
      <c r="BQ11" s="17">
        <v>0.16519608297383301</v>
      </c>
      <c r="BR11" s="17">
        <v>0.26400275764950698</v>
      </c>
      <c r="BS11" s="17"/>
      <c r="BT11" s="17">
        <v>0.256040624182089</v>
      </c>
      <c r="BU11" s="17">
        <v>0.34393879217727402</v>
      </c>
      <c r="BV11" s="17">
        <v>0.27802887274461702</v>
      </c>
      <c r="BW11" s="17"/>
      <c r="BX11" s="17">
        <v>0.23003508148252799</v>
      </c>
      <c r="BY11" s="17">
        <v>0.30106308595367998</v>
      </c>
      <c r="BZ11" s="17"/>
      <c r="CA11" s="17">
        <v>0.137648462863973</v>
      </c>
      <c r="CB11" s="17">
        <v>0.233217599422367</v>
      </c>
      <c r="CC11" s="17">
        <v>0.26913301935490302</v>
      </c>
      <c r="CD11" s="17">
        <v>0.31201756065244302</v>
      </c>
      <c r="CE11" s="17">
        <v>0.31263540321518402</v>
      </c>
    </row>
    <row r="12" spans="2:83" x14ac:dyDescent="0.35">
      <c r="B12" s="18" t="s">
        <v>176</v>
      </c>
      <c r="C12" s="17">
        <v>0.116394101091308</v>
      </c>
      <c r="D12" s="17">
        <v>0.118741324431475</v>
      </c>
      <c r="E12" s="17">
        <v>0.114058820079011</v>
      </c>
      <c r="F12" s="17"/>
      <c r="G12" s="17">
        <v>0.12596666688441099</v>
      </c>
      <c r="H12" s="17">
        <v>4.7397320185127899E-2</v>
      </c>
      <c r="I12" s="17">
        <v>6.2826321453292894E-2</v>
      </c>
      <c r="J12" s="17">
        <v>0.119803942469193</v>
      </c>
      <c r="K12" s="17">
        <v>0.16218055080252999</v>
      </c>
      <c r="L12" s="17">
        <v>0.17645471583827399</v>
      </c>
      <c r="M12" s="17"/>
      <c r="N12" s="17">
        <v>7.5681212628539302E-2</v>
      </c>
      <c r="O12" s="17">
        <v>0.115345376190232</v>
      </c>
      <c r="P12" s="17">
        <v>0.13157259957591499</v>
      </c>
      <c r="Q12" s="17">
        <v>0.148081285627363</v>
      </c>
      <c r="R12" s="17">
        <v>9.7684123835254294E-2</v>
      </c>
      <c r="S12" s="17">
        <v>0.121579930962845</v>
      </c>
      <c r="T12" s="17">
        <v>0.151473606932608</v>
      </c>
      <c r="U12" s="17">
        <v>7.1145816182988306E-2</v>
      </c>
      <c r="V12" s="17">
        <v>0.100523474466594</v>
      </c>
      <c r="W12" s="17">
        <v>0.13391992628497101</v>
      </c>
      <c r="X12" s="17">
        <v>0.14971236858336601</v>
      </c>
      <c r="Y12" s="17">
        <v>0.120017767703732</v>
      </c>
      <c r="Z12" s="17"/>
      <c r="AA12" s="17">
        <v>0.13152096835242799</v>
      </c>
      <c r="AB12" s="17">
        <v>0.10069811797651999</v>
      </c>
      <c r="AC12" s="17">
        <v>0.12171020845205099</v>
      </c>
      <c r="AD12" s="17">
        <v>0.110660903762096</v>
      </c>
      <c r="AE12" s="17"/>
      <c r="AF12" s="17">
        <v>7.9269001657532201E-2</v>
      </c>
      <c r="AG12" s="17">
        <v>0.12712363171678101</v>
      </c>
      <c r="AH12" s="17">
        <v>9.3035354980244803E-2</v>
      </c>
      <c r="AI12" s="17">
        <v>0.10711198047440799</v>
      </c>
      <c r="AJ12" s="17">
        <v>0.18045579590118099</v>
      </c>
      <c r="AK12" s="17">
        <v>0.16272624040971201</v>
      </c>
      <c r="AL12" s="17"/>
      <c r="AM12" s="17">
        <v>0.15758158601460601</v>
      </c>
      <c r="AN12" s="17">
        <v>8.5112221132195506E-2</v>
      </c>
      <c r="AO12" s="17">
        <v>0.106838691531598</v>
      </c>
      <c r="AP12" s="17">
        <v>3.7426773254319097E-2</v>
      </c>
      <c r="AQ12" s="17">
        <v>9.4460845925351894E-2</v>
      </c>
      <c r="AR12" s="17"/>
      <c r="AS12" s="17">
        <v>0.14992422494497601</v>
      </c>
      <c r="AT12" s="17">
        <v>9.5510650496555105E-2</v>
      </c>
      <c r="AU12" s="17">
        <v>9.9823608823554594E-2</v>
      </c>
      <c r="AV12" s="17"/>
      <c r="AW12" s="17">
        <v>0.110142334305783</v>
      </c>
      <c r="AX12" s="17">
        <v>0.13833375276253701</v>
      </c>
      <c r="AY12" s="17">
        <v>0.114964186831509</v>
      </c>
      <c r="AZ12" s="17">
        <v>7.5831034378445503E-2</v>
      </c>
      <c r="BA12" s="17">
        <v>1.7436142310481201E-2</v>
      </c>
      <c r="BB12" s="17"/>
      <c r="BC12" s="17">
        <v>0.148332837021663</v>
      </c>
      <c r="BD12" s="17">
        <v>8.8875218304656001E-2</v>
      </c>
      <c r="BE12" s="17" t="s">
        <v>101</v>
      </c>
      <c r="BF12" s="17">
        <v>0.141461582085465</v>
      </c>
      <c r="BG12" s="17">
        <v>7.8401138494192807E-2</v>
      </c>
      <c r="BH12" s="17">
        <v>8.1775737990786204E-2</v>
      </c>
      <c r="BI12" s="17">
        <v>0.112510148662364</v>
      </c>
      <c r="BJ12" s="17"/>
      <c r="BK12" s="17">
        <v>0.14400165269558399</v>
      </c>
      <c r="BL12" s="17">
        <v>0.13186593064282701</v>
      </c>
      <c r="BM12" s="17">
        <v>0.123740807397395</v>
      </c>
      <c r="BN12" s="17">
        <v>9.1896069276704795E-2</v>
      </c>
      <c r="BO12" s="17">
        <v>0.135628030690296</v>
      </c>
      <c r="BP12" s="17">
        <v>0.14215089929305699</v>
      </c>
      <c r="BQ12" s="17">
        <v>7.5127292344739305E-2</v>
      </c>
      <c r="BR12" s="17">
        <v>6.0518874226063599E-2</v>
      </c>
      <c r="BS12" s="17"/>
      <c r="BT12" s="17">
        <v>7.1059779787501998E-2</v>
      </c>
      <c r="BU12" s="17">
        <v>0.187037672396027</v>
      </c>
      <c r="BV12" s="17">
        <v>0.104442036715634</v>
      </c>
      <c r="BW12" s="17"/>
      <c r="BX12" s="17">
        <v>9.3897363923018798E-2</v>
      </c>
      <c r="BY12" s="17">
        <v>0.10862090461818601</v>
      </c>
      <c r="BZ12" s="17"/>
      <c r="CA12" s="17">
        <v>5.0716554790839398E-2</v>
      </c>
      <c r="CB12" s="17">
        <v>0.120559279448687</v>
      </c>
      <c r="CC12" s="17">
        <v>9.5539322383264499E-2</v>
      </c>
      <c r="CD12" s="17">
        <v>9.9089160997068298E-2</v>
      </c>
      <c r="CE12" s="17">
        <v>8.7966009096534195E-2</v>
      </c>
    </row>
    <row r="13" spans="2:83" x14ac:dyDescent="0.35">
      <c r="B13" s="18" t="s">
        <v>177</v>
      </c>
      <c r="C13" s="17">
        <v>4.9831689215047902E-2</v>
      </c>
      <c r="D13" s="17">
        <v>5.4689305999808001E-2</v>
      </c>
      <c r="E13" s="17">
        <v>4.5534838811729997E-2</v>
      </c>
      <c r="F13" s="17"/>
      <c r="G13" s="17">
        <v>2.8472130787621099E-2</v>
      </c>
      <c r="H13" s="17">
        <v>3.6603432493581403E-2</v>
      </c>
      <c r="I13" s="17">
        <v>2.86586721757979E-2</v>
      </c>
      <c r="J13" s="17">
        <v>3.9404490464901402E-2</v>
      </c>
      <c r="K13" s="17">
        <v>6.4637847814175406E-2</v>
      </c>
      <c r="L13" s="17">
        <v>9.0587270166279099E-2</v>
      </c>
      <c r="M13" s="17"/>
      <c r="N13" s="17">
        <v>2.04031169547646E-2</v>
      </c>
      <c r="O13" s="17">
        <v>5.4841316613889503E-2</v>
      </c>
      <c r="P13" s="17">
        <v>4.0526788262053401E-2</v>
      </c>
      <c r="Q13" s="17">
        <v>4.6909005033482103E-2</v>
      </c>
      <c r="R13" s="17">
        <v>9.8479473399547907E-2</v>
      </c>
      <c r="S13" s="17">
        <v>2.7474368549151799E-2</v>
      </c>
      <c r="T13" s="17">
        <v>5.3821096340017499E-2</v>
      </c>
      <c r="U13" s="17">
        <v>5.6875067913575203E-2</v>
      </c>
      <c r="V13" s="17">
        <v>8.76662365227137E-2</v>
      </c>
      <c r="W13" s="17">
        <v>4.22744553817435E-2</v>
      </c>
      <c r="X13" s="17">
        <v>4.1704323433953298E-2</v>
      </c>
      <c r="Y13" s="17">
        <v>3.0188545327839201E-2</v>
      </c>
      <c r="Z13" s="17"/>
      <c r="AA13" s="17">
        <v>4.81731927887111E-2</v>
      </c>
      <c r="AB13" s="17">
        <v>5.3371813420461899E-2</v>
      </c>
      <c r="AC13" s="17">
        <v>4.8864965042479599E-2</v>
      </c>
      <c r="AD13" s="17">
        <v>4.5097744327000901E-2</v>
      </c>
      <c r="AE13" s="17"/>
      <c r="AF13" s="17">
        <v>3.1254904317997399E-2</v>
      </c>
      <c r="AG13" s="17">
        <v>4.8972777579794902E-2</v>
      </c>
      <c r="AH13" s="17">
        <v>4.7846752198417102E-2</v>
      </c>
      <c r="AI13" s="17">
        <v>7.2770812469624496E-2</v>
      </c>
      <c r="AJ13" s="17">
        <v>4.6881021725557102E-2</v>
      </c>
      <c r="AK13" s="17">
        <v>6.89500515878083E-2</v>
      </c>
      <c r="AL13" s="17"/>
      <c r="AM13" s="17">
        <v>6.3773968658418806E-2</v>
      </c>
      <c r="AN13" s="17">
        <v>5.1649888393407402E-2</v>
      </c>
      <c r="AO13" s="17">
        <v>1.8826537721799999E-2</v>
      </c>
      <c r="AP13" s="17">
        <v>4.9893264067430297E-2</v>
      </c>
      <c r="AQ13" s="17">
        <v>2.5273658880769798E-2</v>
      </c>
      <c r="AR13" s="17"/>
      <c r="AS13" s="17">
        <v>5.2580309825700701E-2</v>
      </c>
      <c r="AT13" s="17">
        <v>4.3738535350475498E-2</v>
      </c>
      <c r="AU13" s="17">
        <v>2.2860462548970301E-2</v>
      </c>
      <c r="AV13" s="17"/>
      <c r="AW13" s="17">
        <v>6.2088045335076399E-2</v>
      </c>
      <c r="AX13" s="17">
        <v>4.6762626767086403E-2</v>
      </c>
      <c r="AY13" s="17">
        <v>4.3673106361442102E-2</v>
      </c>
      <c r="AZ13" s="17">
        <v>3.2979649401624997E-2</v>
      </c>
      <c r="BA13" s="17">
        <v>4.3494632520870803E-2</v>
      </c>
      <c r="BB13" s="17"/>
      <c r="BC13" s="17">
        <v>6.91166914446769E-2</v>
      </c>
      <c r="BD13" s="17">
        <v>3.5589726642985403E-2</v>
      </c>
      <c r="BE13" s="17" t="s">
        <v>101</v>
      </c>
      <c r="BF13" s="17">
        <v>4.4957472381012803E-2</v>
      </c>
      <c r="BG13" s="17">
        <v>4.1013915357792002E-2</v>
      </c>
      <c r="BH13" s="17">
        <v>2.6744988399435399E-2</v>
      </c>
      <c r="BI13" s="17">
        <v>7.1153044827705694E-2</v>
      </c>
      <c r="BJ13" s="17"/>
      <c r="BK13" s="17">
        <v>3.4593385075568799E-2</v>
      </c>
      <c r="BL13" s="17">
        <v>7.6025823490472294E-2</v>
      </c>
      <c r="BM13" s="17">
        <v>3.22156081252181E-2</v>
      </c>
      <c r="BN13" s="17">
        <v>6.4786145396907593E-2</v>
      </c>
      <c r="BO13" s="17">
        <v>5.1826934386714499E-2</v>
      </c>
      <c r="BP13" s="17">
        <v>3.09981969120048E-2</v>
      </c>
      <c r="BQ13" s="17">
        <v>5.8789406662637302E-2</v>
      </c>
      <c r="BR13" s="17">
        <v>3.1388483983655201E-2</v>
      </c>
      <c r="BS13" s="17"/>
      <c r="BT13" s="17">
        <v>3.1543239024679398E-2</v>
      </c>
      <c r="BU13" s="17">
        <v>7.3435385480711296E-2</v>
      </c>
      <c r="BV13" s="17">
        <v>4.86767417965333E-2</v>
      </c>
      <c r="BW13" s="17"/>
      <c r="BX13" s="17">
        <v>2.9209345958403E-2</v>
      </c>
      <c r="BY13" s="17">
        <v>4.6065517447298997E-2</v>
      </c>
      <c r="BZ13" s="17"/>
      <c r="CA13" s="17">
        <v>3.97768012409008E-2</v>
      </c>
      <c r="CB13" s="17">
        <v>3.2835914470196403E-2</v>
      </c>
      <c r="CC13" s="17">
        <v>4.2321509573406697E-2</v>
      </c>
      <c r="CD13" s="17">
        <v>4.35007227530812E-2</v>
      </c>
      <c r="CE13" s="17">
        <v>2.24876975483226E-2</v>
      </c>
    </row>
    <row r="14" spans="2:83" x14ac:dyDescent="0.35">
      <c r="B14" s="18" t="s">
        <v>113</v>
      </c>
      <c r="C14" s="17">
        <v>7.3037880301380406E-2</v>
      </c>
      <c r="D14" s="17">
        <v>6.1004982138153301E-2</v>
      </c>
      <c r="E14" s="17">
        <v>8.4591042700477903E-2</v>
      </c>
      <c r="F14" s="17"/>
      <c r="G14" s="17">
        <v>3.3631118521597198E-2</v>
      </c>
      <c r="H14" s="17">
        <v>6.1219664397541403E-2</v>
      </c>
      <c r="I14" s="17">
        <v>5.8248671449914302E-2</v>
      </c>
      <c r="J14" s="17">
        <v>0.11146100281237201</v>
      </c>
      <c r="K14" s="17">
        <v>6.8473545448734102E-2</v>
      </c>
      <c r="L14" s="17">
        <v>9.2947096530899803E-2</v>
      </c>
      <c r="M14" s="17"/>
      <c r="N14" s="17">
        <v>5.22064776152453E-2</v>
      </c>
      <c r="O14" s="17">
        <v>7.0688261478111594E-2</v>
      </c>
      <c r="P14" s="17">
        <v>8.9512912127583499E-2</v>
      </c>
      <c r="Q14" s="17">
        <v>9.1305820797166801E-2</v>
      </c>
      <c r="R14" s="17">
        <v>7.72699052446187E-2</v>
      </c>
      <c r="S14" s="17">
        <v>4.0035985406016897E-2</v>
      </c>
      <c r="T14" s="17">
        <v>8.7262193415444694E-2</v>
      </c>
      <c r="U14" s="17">
        <v>6.9558928112541898E-2</v>
      </c>
      <c r="V14" s="17">
        <v>6.8566269303411101E-2</v>
      </c>
      <c r="W14" s="17">
        <v>7.4360776472725501E-2</v>
      </c>
      <c r="X14" s="17">
        <v>0.114487136598005</v>
      </c>
      <c r="Y14" s="17">
        <v>8.0666153253701703E-2</v>
      </c>
      <c r="Z14" s="17"/>
      <c r="AA14" s="17">
        <v>5.1205868357259703E-2</v>
      </c>
      <c r="AB14" s="17">
        <v>7.3115221171617895E-2</v>
      </c>
      <c r="AC14" s="17">
        <v>5.4712006187880899E-2</v>
      </c>
      <c r="AD14" s="17">
        <v>0.113246578346842</v>
      </c>
      <c r="AE14" s="17"/>
      <c r="AF14" s="17">
        <v>3.9414520364818503E-2</v>
      </c>
      <c r="AG14" s="17">
        <v>8.2721098934905202E-2</v>
      </c>
      <c r="AH14" s="17">
        <v>4.6214518551762597E-2</v>
      </c>
      <c r="AI14" s="17">
        <v>7.8424586202916799E-2</v>
      </c>
      <c r="AJ14" s="17">
        <v>0.13644351485127701</v>
      </c>
      <c r="AK14" s="17">
        <v>5.28826715539579E-2</v>
      </c>
      <c r="AL14" s="17"/>
      <c r="AM14" s="17">
        <v>8.2061231893797604E-2</v>
      </c>
      <c r="AN14" s="17">
        <v>5.7634596217336499E-2</v>
      </c>
      <c r="AO14" s="17">
        <v>7.6724720192042004E-2</v>
      </c>
      <c r="AP14" s="17">
        <v>0</v>
      </c>
      <c r="AQ14" s="17">
        <v>0.11609461247575301</v>
      </c>
      <c r="AR14" s="17"/>
      <c r="AS14" s="17">
        <v>6.2972246221847994E-2</v>
      </c>
      <c r="AT14" s="17">
        <v>5.6317353691250002E-2</v>
      </c>
      <c r="AU14" s="17">
        <v>4.1823485894505102E-2</v>
      </c>
      <c r="AV14" s="17"/>
      <c r="AW14" s="17">
        <v>8.9517659581654502E-2</v>
      </c>
      <c r="AX14" s="17">
        <v>7.50367915654893E-2</v>
      </c>
      <c r="AY14" s="17">
        <v>5.8546395048467502E-2</v>
      </c>
      <c r="AZ14" s="17">
        <v>3.3860926220654099E-2</v>
      </c>
      <c r="BA14" s="17">
        <v>5.9330102429465501E-2</v>
      </c>
      <c r="BB14" s="17"/>
      <c r="BC14" s="17">
        <v>8.8647726092445006E-2</v>
      </c>
      <c r="BD14" s="17">
        <v>5.3610307724329703E-2</v>
      </c>
      <c r="BE14" s="17" t="s">
        <v>101</v>
      </c>
      <c r="BF14" s="17">
        <v>9.70091351846957E-2</v>
      </c>
      <c r="BG14" s="17">
        <v>8.899705788409E-2</v>
      </c>
      <c r="BH14" s="17">
        <v>4.2727955632669103E-2</v>
      </c>
      <c r="BI14" s="17">
        <v>8.0883023615048205E-2</v>
      </c>
      <c r="BJ14" s="17"/>
      <c r="BK14" s="17">
        <v>0.106850449126594</v>
      </c>
      <c r="BL14" s="17">
        <v>7.69320412210409E-2</v>
      </c>
      <c r="BM14" s="17">
        <v>8.1109695968657705E-2</v>
      </c>
      <c r="BN14" s="17">
        <v>9.2808640580265306E-2</v>
      </c>
      <c r="BO14" s="17">
        <v>3.2259220910073598E-2</v>
      </c>
      <c r="BP14" s="17">
        <v>5.1168756291580401E-2</v>
      </c>
      <c r="BQ14" s="17">
        <v>3.1220289160010802E-2</v>
      </c>
      <c r="BR14" s="17">
        <v>3.5417387012588002E-2</v>
      </c>
      <c r="BS14" s="17"/>
      <c r="BT14" s="17">
        <v>5.5947383855442998E-2</v>
      </c>
      <c r="BU14" s="17">
        <v>8.8389566639349701E-2</v>
      </c>
      <c r="BV14" s="17">
        <v>7.6505951880375095E-2</v>
      </c>
      <c r="BW14" s="17"/>
      <c r="BX14" s="17">
        <v>4.2182393572404102E-2</v>
      </c>
      <c r="BY14" s="17">
        <v>6.9565096521262207E-2</v>
      </c>
      <c r="BZ14" s="17"/>
      <c r="CA14" s="17">
        <v>1.1463430015343E-2</v>
      </c>
      <c r="CB14" s="17">
        <v>3.1471212422318498E-2</v>
      </c>
      <c r="CC14" s="17">
        <v>7.0415410620209395E-2</v>
      </c>
      <c r="CD14" s="17">
        <v>4.5739816854658298E-2</v>
      </c>
      <c r="CE14" s="17">
        <v>8.7086950354182902E-2</v>
      </c>
    </row>
    <row r="15" spans="2:83" x14ac:dyDescent="0.35">
      <c r="B15" s="18" t="s">
        <v>178</v>
      </c>
      <c r="C15" s="20">
        <v>0.472807181881779</v>
      </c>
      <c r="D15" s="20">
        <v>0.46491516676614297</v>
      </c>
      <c r="E15" s="20">
        <v>0.477739924634349</v>
      </c>
      <c r="F15" s="20"/>
      <c r="G15" s="20">
        <v>0.62292932414358104</v>
      </c>
      <c r="H15" s="20">
        <v>0.62190291001809905</v>
      </c>
      <c r="I15" s="20">
        <v>0.55016804874853698</v>
      </c>
      <c r="J15" s="20">
        <v>0.459906789211806</v>
      </c>
      <c r="K15" s="20">
        <v>0.34534614185130602</v>
      </c>
      <c r="L15" s="20">
        <v>0.28381492614729398</v>
      </c>
      <c r="M15" s="20"/>
      <c r="N15" s="20">
        <v>0.65740553304601801</v>
      </c>
      <c r="O15" s="20">
        <v>0.45011635128023098</v>
      </c>
      <c r="P15" s="20">
        <v>0.44994875519067401</v>
      </c>
      <c r="Q15" s="20">
        <v>0.46333954212620398</v>
      </c>
      <c r="R15" s="20">
        <v>0.38753789629648899</v>
      </c>
      <c r="S15" s="20">
        <v>0.46116495037300398</v>
      </c>
      <c r="T15" s="20">
        <v>0.383060729301133</v>
      </c>
      <c r="U15" s="20">
        <v>0.54453049618275795</v>
      </c>
      <c r="V15" s="20">
        <v>0.45575543785363398</v>
      </c>
      <c r="W15" s="20">
        <v>0.44321641763021002</v>
      </c>
      <c r="X15" s="20">
        <v>0.43710321003929897</v>
      </c>
      <c r="Y15" s="20">
        <v>0.38710297231699298</v>
      </c>
      <c r="Z15" s="20"/>
      <c r="AA15" s="20">
        <v>0.49891400892822901</v>
      </c>
      <c r="AB15" s="20">
        <v>0.51056662766119698</v>
      </c>
      <c r="AC15" s="20">
        <v>0.45051956192241999</v>
      </c>
      <c r="AD15" s="20">
        <v>0.428747472307139</v>
      </c>
      <c r="AE15" s="20"/>
      <c r="AF15" s="20">
        <v>0.61662062261339701</v>
      </c>
      <c r="AG15" s="20">
        <v>0.40474118648524599</v>
      </c>
      <c r="AH15" s="20">
        <v>0.48492145533296799</v>
      </c>
      <c r="AI15" s="20">
        <v>0.44941432046013102</v>
      </c>
      <c r="AJ15" s="20">
        <v>0.40297745573854199</v>
      </c>
      <c r="AK15" s="20">
        <v>0.43872195048054702</v>
      </c>
      <c r="AL15" s="20"/>
      <c r="AM15" s="20">
        <v>0.40434979900701801</v>
      </c>
      <c r="AN15" s="20">
        <v>0.56490123284420102</v>
      </c>
      <c r="AO15" s="20">
        <v>0.49661685729948601</v>
      </c>
      <c r="AP15" s="20">
        <v>0.38785075682088599</v>
      </c>
      <c r="AQ15" s="20">
        <v>0.40158023755109601</v>
      </c>
      <c r="AR15" s="20"/>
      <c r="AS15" s="20">
        <v>0.43424463612716202</v>
      </c>
      <c r="AT15" s="20">
        <v>0.53954756825458705</v>
      </c>
      <c r="AU15" s="20">
        <v>0.50691761798272605</v>
      </c>
      <c r="AV15" s="20"/>
      <c r="AW15" s="20">
        <v>0.36073834639903402</v>
      </c>
      <c r="AX15" s="20">
        <v>0.46547621571797199</v>
      </c>
      <c r="AY15" s="20">
        <v>0.52380125415226697</v>
      </c>
      <c r="AZ15" s="20">
        <v>0.653529641330025</v>
      </c>
      <c r="BA15" s="20">
        <v>0.63479813829633502</v>
      </c>
      <c r="BB15" s="20"/>
      <c r="BC15" s="20">
        <v>0.38576373657319002</v>
      </c>
      <c r="BD15" s="20">
        <v>0.56112183545855798</v>
      </c>
      <c r="BE15" s="20" t="s">
        <v>101</v>
      </c>
      <c r="BF15" s="20">
        <v>0.41898326101356498</v>
      </c>
      <c r="BG15" s="20">
        <v>0.47662414215361099</v>
      </c>
      <c r="BH15" s="20">
        <v>0.58516885011936604</v>
      </c>
      <c r="BI15" s="20">
        <v>0.50614682054624405</v>
      </c>
      <c r="BJ15" s="20"/>
      <c r="BK15" s="20">
        <v>0.46346764119068101</v>
      </c>
      <c r="BL15" s="20">
        <v>0.38604848724248397</v>
      </c>
      <c r="BM15" s="20">
        <v>0.41490008075506102</v>
      </c>
      <c r="BN15" s="20">
        <v>0.47785849688019399</v>
      </c>
      <c r="BO15" s="20">
        <v>0.52509175853551104</v>
      </c>
      <c r="BP15" s="20">
        <v>0.52451506545604398</v>
      </c>
      <c r="BQ15" s="20">
        <v>0.66966692885877899</v>
      </c>
      <c r="BR15" s="20">
        <v>0.60867249712818605</v>
      </c>
      <c r="BS15" s="20"/>
      <c r="BT15" s="20">
        <v>0.58540897315028695</v>
      </c>
      <c r="BU15" s="20">
        <v>0.30719858330663902</v>
      </c>
      <c r="BV15" s="20">
        <v>0.49234639686284098</v>
      </c>
      <c r="BW15" s="20"/>
      <c r="BX15" s="20">
        <v>0.60467581506364598</v>
      </c>
      <c r="BY15" s="20">
        <v>0.474685395459574</v>
      </c>
      <c r="BZ15" s="20"/>
      <c r="CA15" s="20">
        <v>0.76039475108894305</v>
      </c>
      <c r="CB15" s="20">
        <v>0.58191599423643103</v>
      </c>
      <c r="CC15" s="20">
        <v>0.52259073806821599</v>
      </c>
      <c r="CD15" s="20">
        <v>0.49965273874275001</v>
      </c>
      <c r="CE15" s="20">
        <v>0.48982393978577599</v>
      </c>
    </row>
    <row r="16" spans="2:83" x14ac:dyDescent="0.35">
      <c r="B16" s="18" t="s">
        <v>179</v>
      </c>
      <c r="C16" s="20">
        <v>0.16622579030635601</v>
      </c>
      <c r="D16" s="20">
        <v>0.17343063043128301</v>
      </c>
      <c r="E16" s="20">
        <v>0.15959365889074101</v>
      </c>
      <c r="F16" s="20"/>
      <c r="G16" s="20">
        <v>0.154438797672032</v>
      </c>
      <c r="H16" s="20">
        <v>8.4000752678709295E-2</v>
      </c>
      <c r="I16" s="20">
        <v>9.1484993629090794E-2</v>
      </c>
      <c r="J16" s="20">
        <v>0.15920843293409401</v>
      </c>
      <c r="K16" s="20">
        <v>0.226818398616705</v>
      </c>
      <c r="L16" s="20">
        <v>0.26704198600455298</v>
      </c>
      <c r="M16" s="20"/>
      <c r="N16" s="20">
        <v>9.6084329583303901E-2</v>
      </c>
      <c r="O16" s="20">
        <v>0.17018669280412199</v>
      </c>
      <c r="P16" s="20">
        <v>0.17209938783796799</v>
      </c>
      <c r="Q16" s="20">
        <v>0.194990290660845</v>
      </c>
      <c r="R16" s="20">
        <v>0.19616359723480201</v>
      </c>
      <c r="S16" s="20">
        <v>0.149054299511997</v>
      </c>
      <c r="T16" s="20">
        <v>0.205294703272625</v>
      </c>
      <c r="U16" s="20">
        <v>0.12802088409656301</v>
      </c>
      <c r="V16" s="20">
        <v>0.18818971098930701</v>
      </c>
      <c r="W16" s="20">
        <v>0.176194381666714</v>
      </c>
      <c r="X16" s="20">
        <v>0.19141669201732001</v>
      </c>
      <c r="Y16" s="20">
        <v>0.150206313031571</v>
      </c>
      <c r="Z16" s="20"/>
      <c r="AA16" s="20">
        <v>0.17969416114113901</v>
      </c>
      <c r="AB16" s="20">
        <v>0.154069931396981</v>
      </c>
      <c r="AC16" s="20">
        <v>0.170575173494531</v>
      </c>
      <c r="AD16" s="20">
        <v>0.15575864808909701</v>
      </c>
      <c r="AE16" s="20"/>
      <c r="AF16" s="20">
        <v>0.11052390597553</v>
      </c>
      <c r="AG16" s="20">
        <v>0.176096409296575</v>
      </c>
      <c r="AH16" s="20">
        <v>0.14088210717866201</v>
      </c>
      <c r="AI16" s="20">
        <v>0.17988279294403201</v>
      </c>
      <c r="AJ16" s="20">
        <v>0.22733681762673799</v>
      </c>
      <c r="AK16" s="20">
        <v>0.23167629199752099</v>
      </c>
      <c r="AL16" s="20"/>
      <c r="AM16" s="20">
        <v>0.22135555467302501</v>
      </c>
      <c r="AN16" s="20">
        <v>0.136762109525603</v>
      </c>
      <c r="AO16" s="20">
        <v>0.12566522925339799</v>
      </c>
      <c r="AP16" s="20">
        <v>8.7320037321749394E-2</v>
      </c>
      <c r="AQ16" s="20">
        <v>0.11973450480612199</v>
      </c>
      <c r="AR16" s="20"/>
      <c r="AS16" s="20">
        <v>0.20250453477067701</v>
      </c>
      <c r="AT16" s="20">
        <v>0.139249185847031</v>
      </c>
      <c r="AU16" s="20">
        <v>0.122684071372525</v>
      </c>
      <c r="AV16" s="20"/>
      <c r="AW16" s="20">
        <v>0.17223037964085999</v>
      </c>
      <c r="AX16" s="20">
        <v>0.18509637952962299</v>
      </c>
      <c r="AY16" s="20">
        <v>0.158637293192951</v>
      </c>
      <c r="AZ16" s="20">
        <v>0.108810683780071</v>
      </c>
      <c r="BA16" s="20">
        <v>6.0930774831351897E-2</v>
      </c>
      <c r="BB16" s="20"/>
      <c r="BC16" s="20">
        <v>0.21744952846634</v>
      </c>
      <c r="BD16" s="20">
        <v>0.124464944947641</v>
      </c>
      <c r="BE16" s="20" t="s">
        <v>101</v>
      </c>
      <c r="BF16" s="20">
        <v>0.186419054466478</v>
      </c>
      <c r="BG16" s="20">
        <v>0.119415053851985</v>
      </c>
      <c r="BH16" s="20">
        <v>0.10852072639022201</v>
      </c>
      <c r="BI16" s="20">
        <v>0.18366319349006999</v>
      </c>
      <c r="BJ16" s="20"/>
      <c r="BK16" s="20">
        <v>0.17859503777115299</v>
      </c>
      <c r="BL16" s="20">
        <v>0.20789175413329999</v>
      </c>
      <c r="BM16" s="20">
        <v>0.155956415522613</v>
      </c>
      <c r="BN16" s="20">
        <v>0.15668221467361201</v>
      </c>
      <c r="BO16" s="20">
        <v>0.18745496507701001</v>
      </c>
      <c r="BP16" s="20">
        <v>0.173149096205062</v>
      </c>
      <c r="BQ16" s="20">
        <v>0.13391669900737699</v>
      </c>
      <c r="BR16" s="20">
        <v>9.1907358209718806E-2</v>
      </c>
      <c r="BS16" s="20"/>
      <c r="BT16" s="20">
        <v>0.10260301881218099</v>
      </c>
      <c r="BU16" s="20">
        <v>0.26047305787673802</v>
      </c>
      <c r="BV16" s="20">
        <v>0.15311877851216699</v>
      </c>
      <c r="BW16" s="20"/>
      <c r="BX16" s="20">
        <v>0.123106709881422</v>
      </c>
      <c r="BY16" s="20">
        <v>0.154686422065485</v>
      </c>
      <c r="BZ16" s="20"/>
      <c r="CA16" s="20">
        <v>9.0493356031740205E-2</v>
      </c>
      <c r="CB16" s="20">
        <v>0.15339519391888301</v>
      </c>
      <c r="CC16" s="20">
        <v>0.13786083195667101</v>
      </c>
      <c r="CD16" s="20">
        <v>0.142589883750149</v>
      </c>
      <c r="CE16" s="20">
        <v>0.110453706644857</v>
      </c>
    </row>
    <row r="17" spans="2:83" x14ac:dyDescent="0.35">
      <c r="B17" s="18" t="s">
        <v>140</v>
      </c>
      <c r="C17" s="21">
        <v>0.30658139157542302</v>
      </c>
      <c r="D17" s="21">
        <v>0.29148453633485999</v>
      </c>
      <c r="E17" s="21">
        <v>0.31814626574360799</v>
      </c>
      <c r="F17" s="21"/>
      <c r="G17" s="21">
        <v>0.46849052647154898</v>
      </c>
      <c r="H17" s="21">
        <v>0.53790215733938895</v>
      </c>
      <c r="I17" s="21">
        <v>0.45868305511944601</v>
      </c>
      <c r="J17" s="21">
        <v>0.30069835627771202</v>
      </c>
      <c r="K17" s="21">
        <v>0.118527743234601</v>
      </c>
      <c r="L17" s="21">
        <v>1.6772940142741201E-2</v>
      </c>
      <c r="M17" s="21"/>
      <c r="N17" s="21">
        <v>0.56132120346271397</v>
      </c>
      <c r="O17" s="21">
        <v>0.27992965847610901</v>
      </c>
      <c r="P17" s="21">
        <v>0.27784936735270599</v>
      </c>
      <c r="Q17" s="21">
        <v>0.26834925146535799</v>
      </c>
      <c r="R17" s="21">
        <v>0.19137429906168699</v>
      </c>
      <c r="S17" s="21">
        <v>0.31211065086100698</v>
      </c>
      <c r="T17" s="21">
        <v>0.177766026028508</v>
      </c>
      <c r="U17" s="21">
        <v>0.41650961208619403</v>
      </c>
      <c r="V17" s="21">
        <v>0.267565726864326</v>
      </c>
      <c r="W17" s="21">
        <v>0.267022035963495</v>
      </c>
      <c r="X17" s="21">
        <v>0.24568651802197899</v>
      </c>
      <c r="Y17" s="21">
        <v>0.236896659285422</v>
      </c>
      <c r="Z17" s="21"/>
      <c r="AA17" s="21">
        <v>0.31921984778708901</v>
      </c>
      <c r="AB17" s="21">
        <v>0.35649669626421598</v>
      </c>
      <c r="AC17" s="21">
        <v>0.27994438842788999</v>
      </c>
      <c r="AD17" s="21">
        <v>0.27298882421804199</v>
      </c>
      <c r="AE17" s="21"/>
      <c r="AF17" s="21">
        <v>0.50609671663786704</v>
      </c>
      <c r="AG17" s="21">
        <v>0.22864477718866999</v>
      </c>
      <c r="AH17" s="21">
        <v>0.34403934815430598</v>
      </c>
      <c r="AI17" s="21">
        <v>0.26953152751609799</v>
      </c>
      <c r="AJ17" s="21">
        <v>0.175640638111804</v>
      </c>
      <c r="AK17" s="21">
        <v>0.207045658483027</v>
      </c>
      <c r="AL17" s="21"/>
      <c r="AM17" s="21">
        <v>0.182994244333992</v>
      </c>
      <c r="AN17" s="21">
        <v>0.42813912331859799</v>
      </c>
      <c r="AO17" s="21">
        <v>0.370951628046088</v>
      </c>
      <c r="AP17" s="21">
        <v>0.30053071949913601</v>
      </c>
      <c r="AQ17" s="21">
        <v>0.28184573274497399</v>
      </c>
      <c r="AR17" s="21"/>
      <c r="AS17" s="21">
        <v>0.23174010135648601</v>
      </c>
      <c r="AT17" s="21">
        <v>0.400298382407556</v>
      </c>
      <c r="AU17" s="21">
        <v>0.38423354661020098</v>
      </c>
      <c r="AV17" s="21"/>
      <c r="AW17" s="21">
        <v>0.18850796675817499</v>
      </c>
      <c r="AX17" s="21">
        <v>0.280379836188349</v>
      </c>
      <c r="AY17" s="21">
        <v>0.36516396095931503</v>
      </c>
      <c r="AZ17" s="21">
        <v>0.54471895754995503</v>
      </c>
      <c r="BA17" s="21">
        <v>0.57386736346498302</v>
      </c>
      <c r="BB17" s="21"/>
      <c r="BC17" s="21">
        <v>0.16831420810684899</v>
      </c>
      <c r="BD17" s="21">
        <v>0.436656890510916</v>
      </c>
      <c r="BE17" s="21" t="s">
        <v>101</v>
      </c>
      <c r="BF17" s="21">
        <v>0.23256420654708701</v>
      </c>
      <c r="BG17" s="21">
        <v>0.35720908830162601</v>
      </c>
      <c r="BH17" s="21">
        <v>0.476648123729144</v>
      </c>
      <c r="BI17" s="21">
        <v>0.322483627056175</v>
      </c>
      <c r="BJ17" s="21"/>
      <c r="BK17" s="21">
        <v>0.28487260341952703</v>
      </c>
      <c r="BL17" s="21">
        <v>0.17815673310918401</v>
      </c>
      <c r="BM17" s="21">
        <v>0.25894366523244899</v>
      </c>
      <c r="BN17" s="21">
        <v>0.32117628220658101</v>
      </c>
      <c r="BO17" s="21">
        <v>0.33763679345850101</v>
      </c>
      <c r="BP17" s="21">
        <v>0.35136596925098201</v>
      </c>
      <c r="BQ17" s="21">
        <v>0.53575022985140297</v>
      </c>
      <c r="BR17" s="21">
        <v>0.51676513891846798</v>
      </c>
      <c r="BS17" s="21"/>
      <c r="BT17" s="21">
        <v>0.48280595433810503</v>
      </c>
      <c r="BU17" s="21">
        <v>4.6725525429900501E-2</v>
      </c>
      <c r="BV17" s="21">
        <v>0.339227618350674</v>
      </c>
      <c r="BW17" s="21"/>
      <c r="BX17" s="21">
        <v>0.48156910518222401</v>
      </c>
      <c r="BY17" s="21">
        <v>0.319998973394089</v>
      </c>
      <c r="BZ17" s="21"/>
      <c r="CA17" s="21">
        <v>0.66990139505720303</v>
      </c>
      <c r="CB17" s="21">
        <v>0.42852080031754802</v>
      </c>
      <c r="CC17" s="21">
        <v>0.38472990611154501</v>
      </c>
      <c r="CD17" s="21">
        <v>0.35706285499259999</v>
      </c>
      <c r="CE17" s="21">
        <v>0.379370233140919</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E19"/>
  <sheetViews>
    <sheetView showGridLines="0"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716</v>
      </c>
      <c r="D7" s="10">
        <v>366</v>
      </c>
      <c r="E7" s="10">
        <v>348</v>
      </c>
      <c r="F7" s="10"/>
      <c r="G7" s="10">
        <v>137</v>
      </c>
      <c r="H7" s="10">
        <v>175</v>
      </c>
      <c r="I7" s="10">
        <v>137</v>
      </c>
      <c r="J7" s="10">
        <v>152</v>
      </c>
      <c r="K7" s="10">
        <v>91</v>
      </c>
      <c r="L7" s="10">
        <v>24</v>
      </c>
      <c r="M7" s="10"/>
      <c r="N7" s="10">
        <v>133</v>
      </c>
      <c r="O7" s="10">
        <v>95</v>
      </c>
      <c r="P7" s="10">
        <v>43</v>
      </c>
      <c r="Q7" s="10">
        <v>62</v>
      </c>
      <c r="R7" s="10">
        <v>51</v>
      </c>
      <c r="S7" s="10">
        <v>59</v>
      </c>
      <c r="T7" s="10">
        <v>41</v>
      </c>
      <c r="U7" s="10">
        <v>23</v>
      </c>
      <c r="V7" s="10">
        <v>80</v>
      </c>
      <c r="W7" s="10">
        <v>65</v>
      </c>
      <c r="X7" s="10">
        <v>38</v>
      </c>
      <c r="Y7" s="10">
        <v>26</v>
      </c>
      <c r="Z7" s="10"/>
      <c r="AA7" s="10">
        <v>203</v>
      </c>
      <c r="AB7" s="10">
        <v>223</v>
      </c>
      <c r="AC7" s="10">
        <v>135</v>
      </c>
      <c r="AD7" s="10">
        <v>155</v>
      </c>
      <c r="AE7" s="10"/>
      <c r="AF7" s="10">
        <v>229</v>
      </c>
      <c r="AG7" s="10">
        <v>190</v>
      </c>
      <c r="AH7" s="10">
        <v>90</v>
      </c>
      <c r="AI7" s="10">
        <v>114</v>
      </c>
      <c r="AJ7" s="10">
        <v>69</v>
      </c>
      <c r="AK7" s="10">
        <v>23</v>
      </c>
      <c r="AL7" s="10"/>
      <c r="AM7" s="10">
        <v>219</v>
      </c>
      <c r="AN7" s="10">
        <v>232</v>
      </c>
      <c r="AO7" s="10">
        <v>63</v>
      </c>
      <c r="AP7" s="10">
        <v>8</v>
      </c>
      <c r="AQ7" s="10">
        <v>81</v>
      </c>
      <c r="AR7" s="10"/>
      <c r="AS7" s="10">
        <v>147</v>
      </c>
      <c r="AT7" s="10">
        <v>260</v>
      </c>
      <c r="AU7" s="10">
        <v>40</v>
      </c>
      <c r="AV7" s="10"/>
      <c r="AW7" s="10">
        <v>158</v>
      </c>
      <c r="AX7" s="10">
        <v>238</v>
      </c>
      <c r="AY7" s="10">
        <v>180</v>
      </c>
      <c r="AZ7" s="10">
        <v>111</v>
      </c>
      <c r="BA7" s="10">
        <v>21</v>
      </c>
      <c r="BB7" s="10"/>
      <c r="BC7" s="10">
        <v>229</v>
      </c>
      <c r="BD7" s="10">
        <v>209</v>
      </c>
      <c r="BE7" s="10" t="s">
        <v>100</v>
      </c>
      <c r="BF7" s="10">
        <v>56</v>
      </c>
      <c r="BG7" s="10">
        <v>53</v>
      </c>
      <c r="BH7" s="10">
        <v>139</v>
      </c>
      <c r="BI7" s="10">
        <v>25</v>
      </c>
      <c r="BJ7" s="10"/>
      <c r="BK7" s="10">
        <v>34</v>
      </c>
      <c r="BL7" s="10">
        <v>85</v>
      </c>
      <c r="BM7" s="10">
        <v>147</v>
      </c>
      <c r="BN7" s="10">
        <v>131</v>
      </c>
      <c r="BO7" s="10">
        <v>95</v>
      </c>
      <c r="BP7" s="10">
        <v>76</v>
      </c>
      <c r="BQ7" s="10">
        <v>53</v>
      </c>
      <c r="BR7" s="10">
        <v>64</v>
      </c>
      <c r="BS7" s="10"/>
      <c r="BT7" s="10">
        <v>278</v>
      </c>
      <c r="BU7" s="10">
        <v>93</v>
      </c>
      <c r="BV7" s="10">
        <v>342</v>
      </c>
      <c r="BW7" s="10"/>
      <c r="BX7" s="10">
        <v>266</v>
      </c>
      <c r="BY7" s="10">
        <v>419</v>
      </c>
      <c r="BZ7" s="10"/>
      <c r="CA7" s="10">
        <v>43</v>
      </c>
      <c r="CB7" s="10">
        <v>133</v>
      </c>
      <c r="CC7" s="10">
        <v>223</v>
      </c>
      <c r="CD7" s="10">
        <v>107</v>
      </c>
      <c r="CE7" s="10">
        <v>131</v>
      </c>
    </row>
    <row r="8" spans="2:83" ht="30" customHeight="1" x14ac:dyDescent="0.35">
      <c r="B8" s="11" t="s">
        <v>20</v>
      </c>
      <c r="C8" s="11">
        <v>725</v>
      </c>
      <c r="D8" s="11">
        <v>364</v>
      </c>
      <c r="E8" s="11">
        <v>359</v>
      </c>
      <c r="F8" s="11"/>
      <c r="G8" s="11">
        <v>131</v>
      </c>
      <c r="H8" s="11">
        <v>172</v>
      </c>
      <c r="I8" s="11">
        <v>151</v>
      </c>
      <c r="J8" s="11">
        <v>153</v>
      </c>
      <c r="K8" s="11">
        <v>91</v>
      </c>
      <c r="L8" s="11">
        <v>26</v>
      </c>
      <c r="M8" s="11"/>
      <c r="N8" s="11">
        <v>126</v>
      </c>
      <c r="O8" s="11">
        <v>98</v>
      </c>
      <c r="P8" s="11">
        <v>43</v>
      </c>
      <c r="Q8" s="11">
        <v>66</v>
      </c>
      <c r="R8" s="11">
        <v>57</v>
      </c>
      <c r="S8" s="11">
        <v>71</v>
      </c>
      <c r="T8" s="11">
        <v>43</v>
      </c>
      <c r="U8" s="11">
        <v>21</v>
      </c>
      <c r="V8" s="11">
        <v>81</v>
      </c>
      <c r="W8" s="11">
        <v>58</v>
      </c>
      <c r="X8" s="11">
        <v>37</v>
      </c>
      <c r="Y8" s="11">
        <v>26</v>
      </c>
      <c r="Z8" s="11"/>
      <c r="AA8" s="11">
        <v>194</v>
      </c>
      <c r="AB8" s="11">
        <v>210</v>
      </c>
      <c r="AC8" s="11">
        <v>173</v>
      </c>
      <c r="AD8" s="11">
        <v>148</v>
      </c>
      <c r="AE8" s="11"/>
      <c r="AF8" s="11">
        <v>223</v>
      </c>
      <c r="AG8" s="11">
        <v>194</v>
      </c>
      <c r="AH8" s="11">
        <v>95</v>
      </c>
      <c r="AI8" s="11">
        <v>115</v>
      </c>
      <c r="AJ8" s="11">
        <v>73</v>
      </c>
      <c r="AK8" s="11">
        <v>24</v>
      </c>
      <c r="AL8" s="11"/>
      <c r="AM8" s="11">
        <v>228</v>
      </c>
      <c r="AN8" s="11">
        <v>236</v>
      </c>
      <c r="AO8" s="11">
        <v>61</v>
      </c>
      <c r="AP8" s="11">
        <v>8</v>
      </c>
      <c r="AQ8" s="11">
        <v>80</v>
      </c>
      <c r="AR8" s="11"/>
      <c r="AS8" s="11">
        <v>152</v>
      </c>
      <c r="AT8" s="11">
        <v>263</v>
      </c>
      <c r="AU8" s="11">
        <v>37</v>
      </c>
      <c r="AV8" s="11"/>
      <c r="AW8" s="11">
        <v>164</v>
      </c>
      <c r="AX8" s="11">
        <v>245</v>
      </c>
      <c r="AY8" s="11">
        <v>182</v>
      </c>
      <c r="AZ8" s="11">
        <v>108</v>
      </c>
      <c r="BA8" s="11">
        <v>16</v>
      </c>
      <c r="BB8" s="11"/>
      <c r="BC8" s="11">
        <v>228</v>
      </c>
      <c r="BD8" s="11">
        <v>213</v>
      </c>
      <c r="BE8" s="11" t="s">
        <v>100</v>
      </c>
      <c r="BF8" s="11">
        <v>58</v>
      </c>
      <c r="BG8" s="11">
        <v>54</v>
      </c>
      <c r="BH8" s="11">
        <v>141</v>
      </c>
      <c r="BI8" s="11">
        <v>25</v>
      </c>
      <c r="BJ8" s="11"/>
      <c r="BK8" s="11">
        <v>31</v>
      </c>
      <c r="BL8" s="11">
        <v>89</v>
      </c>
      <c r="BM8" s="11">
        <v>150</v>
      </c>
      <c r="BN8" s="11">
        <v>141</v>
      </c>
      <c r="BO8" s="11">
        <v>100</v>
      </c>
      <c r="BP8" s="11">
        <v>76</v>
      </c>
      <c r="BQ8" s="11">
        <v>51</v>
      </c>
      <c r="BR8" s="11">
        <v>56</v>
      </c>
      <c r="BS8" s="11"/>
      <c r="BT8" s="11">
        <v>284</v>
      </c>
      <c r="BU8" s="11">
        <v>95</v>
      </c>
      <c r="BV8" s="11">
        <v>343</v>
      </c>
      <c r="BW8" s="11"/>
      <c r="BX8" s="11">
        <v>266</v>
      </c>
      <c r="BY8" s="11">
        <v>429</v>
      </c>
      <c r="BZ8" s="11"/>
      <c r="CA8" s="11">
        <v>29</v>
      </c>
      <c r="CB8" s="11">
        <v>141</v>
      </c>
      <c r="CC8" s="11">
        <v>218</v>
      </c>
      <c r="CD8" s="11">
        <v>133</v>
      </c>
      <c r="CE8" s="11">
        <v>130</v>
      </c>
    </row>
    <row r="9" spans="2:83" x14ac:dyDescent="0.35">
      <c r="B9" s="18" t="s">
        <v>251</v>
      </c>
      <c r="C9" s="17">
        <v>0.122125554588646</v>
      </c>
      <c r="D9" s="17">
        <v>0.15112506699287501</v>
      </c>
      <c r="E9" s="17">
        <v>9.3404325667418298E-2</v>
      </c>
      <c r="F9" s="17"/>
      <c r="G9" s="17">
        <v>0.101384251025934</v>
      </c>
      <c r="H9" s="17">
        <v>0.100836744546361</v>
      </c>
      <c r="I9" s="17">
        <v>6.8658059687039599E-2</v>
      </c>
      <c r="J9" s="17">
        <v>0.124359126918244</v>
      </c>
      <c r="K9" s="17">
        <v>0.205129332514113</v>
      </c>
      <c r="L9" s="17">
        <v>0.376805113247414</v>
      </c>
      <c r="M9" s="17"/>
      <c r="N9" s="17">
        <v>8.4470037954248303E-2</v>
      </c>
      <c r="O9" s="17">
        <v>0.126762934909806</v>
      </c>
      <c r="P9" s="17">
        <v>0.13798013246707899</v>
      </c>
      <c r="Q9" s="17">
        <v>0.110994971284242</v>
      </c>
      <c r="R9" s="17">
        <v>8.3498683177278599E-2</v>
      </c>
      <c r="S9" s="17">
        <v>9.8456188975514905E-2</v>
      </c>
      <c r="T9" s="17">
        <v>0.16212632307033101</v>
      </c>
      <c r="U9" s="17">
        <v>0.124351678463631</v>
      </c>
      <c r="V9" s="17">
        <v>0.146920723289889</v>
      </c>
      <c r="W9" s="17">
        <v>0.16320418016608601</v>
      </c>
      <c r="X9" s="17">
        <v>0.127867788016024</v>
      </c>
      <c r="Y9" s="17">
        <v>0.19454289206898001</v>
      </c>
      <c r="Z9" s="17"/>
      <c r="AA9" s="17">
        <v>7.4582845618884203E-2</v>
      </c>
      <c r="AB9" s="17">
        <v>7.9866032498122297E-2</v>
      </c>
      <c r="AC9" s="17">
        <v>0.12439544721737</v>
      </c>
      <c r="AD9" s="17">
        <v>0.24203753807621201</v>
      </c>
      <c r="AE9" s="17"/>
      <c r="AF9" s="17">
        <v>0.13181426653076</v>
      </c>
      <c r="AG9" s="17">
        <v>9.3834287845648998E-2</v>
      </c>
      <c r="AH9" s="17">
        <v>8.7155830583986599E-2</v>
      </c>
      <c r="AI9" s="17">
        <v>0.14123195831243399</v>
      </c>
      <c r="AJ9" s="17">
        <v>0.17341397847961099</v>
      </c>
      <c r="AK9" s="17">
        <v>0.158155489641992</v>
      </c>
      <c r="AL9" s="17"/>
      <c r="AM9" s="17">
        <v>0.13032066178693599</v>
      </c>
      <c r="AN9" s="17">
        <v>0.105936113478884</v>
      </c>
      <c r="AO9" s="17">
        <v>0.14911781083738801</v>
      </c>
      <c r="AP9" s="17">
        <v>0.372377216192878</v>
      </c>
      <c r="AQ9" s="17">
        <v>0.10995643993901601</v>
      </c>
      <c r="AR9" s="17"/>
      <c r="AS9" s="17">
        <v>0.130204905139997</v>
      </c>
      <c r="AT9" s="17">
        <v>0.120129850060507</v>
      </c>
      <c r="AU9" s="17">
        <v>4.2325269645127499E-2</v>
      </c>
      <c r="AV9" s="17"/>
      <c r="AW9" s="17">
        <v>0.22123244892517499</v>
      </c>
      <c r="AX9" s="17">
        <v>0.118939576469015</v>
      </c>
      <c r="AY9" s="17">
        <v>5.4654475729122402E-2</v>
      </c>
      <c r="AZ9" s="17">
        <v>7.8929658244128897E-2</v>
      </c>
      <c r="BA9" s="17">
        <v>0</v>
      </c>
      <c r="BB9" s="17"/>
      <c r="BC9" s="17">
        <v>0.152628530715193</v>
      </c>
      <c r="BD9" s="17">
        <v>0.101685870785612</v>
      </c>
      <c r="BE9" s="17" t="s">
        <v>101</v>
      </c>
      <c r="BF9" s="17">
        <v>0.123202004938332</v>
      </c>
      <c r="BG9" s="17">
        <v>0.18583972290801001</v>
      </c>
      <c r="BH9" s="17">
        <v>8.3183766295679806E-2</v>
      </c>
      <c r="BI9" s="17">
        <v>8.0114551853388297E-2</v>
      </c>
      <c r="BJ9" s="17"/>
      <c r="BK9" s="17">
        <v>0.18192801831903299</v>
      </c>
      <c r="BL9" s="17">
        <v>0.11600289418052601</v>
      </c>
      <c r="BM9" s="17">
        <v>0.11844950059985</v>
      </c>
      <c r="BN9" s="17">
        <v>0.20362971228340601</v>
      </c>
      <c r="BO9" s="17">
        <v>9.7684479633290605E-2</v>
      </c>
      <c r="BP9" s="17">
        <v>0.10120358007005401</v>
      </c>
      <c r="BQ9" s="17">
        <v>8.3537894995903E-2</v>
      </c>
      <c r="BR9" s="17">
        <v>4.5258913051064803E-2</v>
      </c>
      <c r="BS9" s="17"/>
      <c r="BT9" s="17">
        <v>6.4836414622794505E-2</v>
      </c>
      <c r="BU9" s="17">
        <v>0.27913237940855801</v>
      </c>
      <c r="BV9" s="17">
        <v>0.12748502038519799</v>
      </c>
      <c r="BW9" s="17"/>
      <c r="BX9" s="17">
        <v>0.126515438336189</v>
      </c>
      <c r="BY9" s="17">
        <v>0.120497900810198</v>
      </c>
      <c r="BZ9" s="17"/>
      <c r="CA9" s="17">
        <v>4.1549734081946003E-2</v>
      </c>
      <c r="CB9" s="17">
        <v>8.2497280783951396E-2</v>
      </c>
      <c r="CC9" s="17">
        <v>8.7847960333969105E-2</v>
      </c>
      <c r="CD9" s="17">
        <v>0.123497199449912</v>
      </c>
      <c r="CE9" s="17">
        <v>0.257970674382557</v>
      </c>
    </row>
    <row r="10" spans="2:83" x14ac:dyDescent="0.35">
      <c r="B10" s="18" t="s">
        <v>252</v>
      </c>
      <c r="C10" s="17">
        <v>0.20131265505266299</v>
      </c>
      <c r="D10" s="17">
        <v>0.20725787378765101</v>
      </c>
      <c r="E10" s="17">
        <v>0.19364367714654901</v>
      </c>
      <c r="F10" s="17"/>
      <c r="G10" s="17">
        <v>0.23179280028396801</v>
      </c>
      <c r="H10" s="17">
        <v>0.181335369206818</v>
      </c>
      <c r="I10" s="17">
        <v>0.16673836824660901</v>
      </c>
      <c r="J10" s="17">
        <v>0.216666736786057</v>
      </c>
      <c r="K10" s="17">
        <v>0.20401216063444</v>
      </c>
      <c r="L10" s="17">
        <v>0.28172986728789601</v>
      </c>
      <c r="M10" s="17"/>
      <c r="N10" s="17">
        <v>0.226184535094306</v>
      </c>
      <c r="O10" s="17">
        <v>0.17414270710657001</v>
      </c>
      <c r="P10" s="17">
        <v>0.177991589970143</v>
      </c>
      <c r="Q10" s="17">
        <v>0.190418869977207</v>
      </c>
      <c r="R10" s="17">
        <v>0.19654532046357101</v>
      </c>
      <c r="S10" s="17">
        <v>0.27759887898158803</v>
      </c>
      <c r="T10" s="17">
        <v>0.211028981898469</v>
      </c>
      <c r="U10" s="17">
        <v>0.26651951271125002</v>
      </c>
      <c r="V10" s="17">
        <v>0.189501754797154</v>
      </c>
      <c r="W10" s="17">
        <v>0.20633154621249</v>
      </c>
      <c r="X10" s="17">
        <v>0.12506039218966</v>
      </c>
      <c r="Y10" s="17">
        <v>0.11723587521904801</v>
      </c>
      <c r="Z10" s="17"/>
      <c r="AA10" s="17">
        <v>0.15681473377501601</v>
      </c>
      <c r="AB10" s="17">
        <v>0.22657228713567601</v>
      </c>
      <c r="AC10" s="17">
        <v>0.23824686658973199</v>
      </c>
      <c r="AD10" s="17">
        <v>0.18053945817193201</v>
      </c>
      <c r="AE10" s="17"/>
      <c r="AF10" s="17">
        <v>0.14816442602111099</v>
      </c>
      <c r="AG10" s="17">
        <v>0.25012006834512401</v>
      </c>
      <c r="AH10" s="17">
        <v>0.29463615132860099</v>
      </c>
      <c r="AI10" s="17">
        <v>0.14751106432852901</v>
      </c>
      <c r="AJ10" s="17">
        <v>0.213314662872988</v>
      </c>
      <c r="AK10" s="17">
        <v>0.15913098308371501</v>
      </c>
      <c r="AL10" s="17"/>
      <c r="AM10" s="17">
        <v>0.182282699475841</v>
      </c>
      <c r="AN10" s="17">
        <v>0.206601629063005</v>
      </c>
      <c r="AO10" s="17">
        <v>0.23951564991795801</v>
      </c>
      <c r="AP10" s="17">
        <v>0</v>
      </c>
      <c r="AQ10" s="17">
        <v>0.24296435617524001</v>
      </c>
      <c r="AR10" s="17"/>
      <c r="AS10" s="17">
        <v>0.17458165703234499</v>
      </c>
      <c r="AT10" s="17">
        <v>0.20384510776023201</v>
      </c>
      <c r="AU10" s="17">
        <v>0.185541908162907</v>
      </c>
      <c r="AV10" s="17"/>
      <c r="AW10" s="17">
        <v>0.238501566705968</v>
      </c>
      <c r="AX10" s="17">
        <v>0.18904830437397599</v>
      </c>
      <c r="AY10" s="17">
        <v>0.196940795289089</v>
      </c>
      <c r="AZ10" s="17">
        <v>0.18306622659194799</v>
      </c>
      <c r="BA10" s="17">
        <v>0.289418362503858</v>
      </c>
      <c r="BB10" s="17"/>
      <c r="BC10" s="17">
        <v>0.18609992592139801</v>
      </c>
      <c r="BD10" s="17">
        <v>0.19739732416734099</v>
      </c>
      <c r="BE10" s="17" t="s">
        <v>101</v>
      </c>
      <c r="BF10" s="17">
        <v>0.201812340659282</v>
      </c>
      <c r="BG10" s="17">
        <v>0.21349961533440601</v>
      </c>
      <c r="BH10" s="17">
        <v>0.226563933453439</v>
      </c>
      <c r="BI10" s="17">
        <v>0.243786285580599</v>
      </c>
      <c r="BJ10" s="17"/>
      <c r="BK10" s="17">
        <v>0.25483964018731697</v>
      </c>
      <c r="BL10" s="17">
        <v>0.22583280707773401</v>
      </c>
      <c r="BM10" s="17">
        <v>0.16727149239918501</v>
      </c>
      <c r="BN10" s="17">
        <v>0.16601584303573499</v>
      </c>
      <c r="BO10" s="17">
        <v>0.20761347470299599</v>
      </c>
      <c r="BP10" s="17">
        <v>0.23204538704330999</v>
      </c>
      <c r="BQ10" s="17">
        <v>0.242617135031096</v>
      </c>
      <c r="BR10" s="17">
        <v>0.16778712172191401</v>
      </c>
      <c r="BS10" s="17"/>
      <c r="BT10" s="17">
        <v>0.17811512029068499</v>
      </c>
      <c r="BU10" s="17">
        <v>0.23259326086693799</v>
      </c>
      <c r="BV10" s="17">
        <v>0.21020669179860299</v>
      </c>
      <c r="BW10" s="17"/>
      <c r="BX10" s="17">
        <v>0.20905477097761099</v>
      </c>
      <c r="BY10" s="17">
        <v>0.20299068632794801</v>
      </c>
      <c r="BZ10" s="17"/>
      <c r="CA10" s="17">
        <v>0.19526492633949499</v>
      </c>
      <c r="CB10" s="17">
        <v>0.15424282445976401</v>
      </c>
      <c r="CC10" s="17">
        <v>0.22558462826453499</v>
      </c>
      <c r="CD10" s="17">
        <v>0.22940774835237299</v>
      </c>
      <c r="CE10" s="17">
        <v>0.20778474682350301</v>
      </c>
    </row>
    <row r="11" spans="2:83" x14ac:dyDescent="0.35">
      <c r="B11" s="18" t="s">
        <v>253</v>
      </c>
      <c r="C11" s="17">
        <v>0.19106375697002101</v>
      </c>
      <c r="D11" s="17">
        <v>0.193387153524469</v>
      </c>
      <c r="E11" s="17">
        <v>0.189778283388298</v>
      </c>
      <c r="F11" s="17"/>
      <c r="G11" s="17">
        <v>0.16865268483819701</v>
      </c>
      <c r="H11" s="17">
        <v>0.18463359816427999</v>
      </c>
      <c r="I11" s="17">
        <v>0.19822869760777601</v>
      </c>
      <c r="J11" s="17">
        <v>0.23122574697211801</v>
      </c>
      <c r="K11" s="17">
        <v>0.18720126597513001</v>
      </c>
      <c r="L11" s="17">
        <v>8.2134176476079304E-2</v>
      </c>
      <c r="M11" s="17"/>
      <c r="N11" s="17">
        <v>0.14354289887233901</v>
      </c>
      <c r="O11" s="17">
        <v>0.20165169949481501</v>
      </c>
      <c r="P11" s="17">
        <v>0.172469454874141</v>
      </c>
      <c r="Q11" s="17">
        <v>0.21324387016322599</v>
      </c>
      <c r="R11" s="17">
        <v>0.195580070800601</v>
      </c>
      <c r="S11" s="17">
        <v>0.24828027138943501</v>
      </c>
      <c r="T11" s="17">
        <v>0.109342453240079</v>
      </c>
      <c r="U11" s="17">
        <v>0.196105428996487</v>
      </c>
      <c r="V11" s="17">
        <v>0.19632312798350601</v>
      </c>
      <c r="W11" s="17">
        <v>0.158082761163647</v>
      </c>
      <c r="X11" s="17">
        <v>0.213559654193378</v>
      </c>
      <c r="Y11" s="17">
        <v>0.34755372292547598</v>
      </c>
      <c r="Z11" s="17"/>
      <c r="AA11" s="17">
        <v>0.17175682997771799</v>
      </c>
      <c r="AB11" s="17">
        <v>0.172820998867698</v>
      </c>
      <c r="AC11" s="17">
        <v>0.211913284128558</v>
      </c>
      <c r="AD11" s="17">
        <v>0.217953888012826</v>
      </c>
      <c r="AE11" s="17"/>
      <c r="AF11" s="17">
        <v>0.176204068587376</v>
      </c>
      <c r="AG11" s="17">
        <v>0.19421972632540799</v>
      </c>
      <c r="AH11" s="17">
        <v>0.20835894613533301</v>
      </c>
      <c r="AI11" s="17">
        <v>0.21349454851775099</v>
      </c>
      <c r="AJ11" s="17">
        <v>0.15437560343734</v>
      </c>
      <c r="AK11" s="17">
        <v>0.20707275591295099</v>
      </c>
      <c r="AL11" s="17"/>
      <c r="AM11" s="17">
        <v>0.18436752120122299</v>
      </c>
      <c r="AN11" s="17">
        <v>0.17872046300910399</v>
      </c>
      <c r="AO11" s="17">
        <v>0.175385138314294</v>
      </c>
      <c r="AP11" s="17">
        <v>0</v>
      </c>
      <c r="AQ11" s="17">
        <v>0.25599739399321098</v>
      </c>
      <c r="AR11" s="17"/>
      <c r="AS11" s="17">
        <v>0.20988093541552699</v>
      </c>
      <c r="AT11" s="17">
        <v>0.18627844473657901</v>
      </c>
      <c r="AU11" s="17">
        <v>0.22302097324202999</v>
      </c>
      <c r="AV11" s="17"/>
      <c r="AW11" s="17">
        <v>0.19453066556586199</v>
      </c>
      <c r="AX11" s="17">
        <v>0.218278238107909</v>
      </c>
      <c r="AY11" s="17">
        <v>0.19443188657159199</v>
      </c>
      <c r="AZ11" s="17">
        <v>0.13482885453055801</v>
      </c>
      <c r="BA11" s="17">
        <v>0.131949928893387</v>
      </c>
      <c r="BB11" s="17"/>
      <c r="BC11" s="17">
        <v>0.17384405403074801</v>
      </c>
      <c r="BD11" s="17">
        <v>0.17275229262647601</v>
      </c>
      <c r="BE11" s="17" t="s">
        <v>101</v>
      </c>
      <c r="BF11" s="17">
        <v>0.29964063196048302</v>
      </c>
      <c r="BG11" s="17">
        <v>0.17350421933427401</v>
      </c>
      <c r="BH11" s="17">
        <v>0.205718878067078</v>
      </c>
      <c r="BI11" s="17">
        <v>0.157559490274819</v>
      </c>
      <c r="BJ11" s="17"/>
      <c r="BK11" s="17">
        <v>0.24136710641318701</v>
      </c>
      <c r="BL11" s="17">
        <v>0.25938035998182801</v>
      </c>
      <c r="BM11" s="17">
        <v>0.19905257896801801</v>
      </c>
      <c r="BN11" s="17">
        <v>0.19014636515530001</v>
      </c>
      <c r="BO11" s="17">
        <v>0.15372347865191899</v>
      </c>
      <c r="BP11" s="17">
        <v>0.17337494262643599</v>
      </c>
      <c r="BQ11" s="17">
        <v>5.0171579054786003E-2</v>
      </c>
      <c r="BR11" s="17">
        <v>0.21662139116951301</v>
      </c>
      <c r="BS11" s="17"/>
      <c r="BT11" s="17">
        <v>0.18528362054688299</v>
      </c>
      <c r="BU11" s="17">
        <v>0.131632751792193</v>
      </c>
      <c r="BV11" s="17">
        <v>0.21405660786227301</v>
      </c>
      <c r="BW11" s="17"/>
      <c r="BX11" s="17">
        <v>0.17095963594275701</v>
      </c>
      <c r="BY11" s="17">
        <v>0.197424111266022</v>
      </c>
      <c r="BZ11" s="17"/>
      <c r="CA11" s="17">
        <v>0.24671186715412299</v>
      </c>
      <c r="CB11" s="17">
        <v>0.14580256922124099</v>
      </c>
      <c r="CC11" s="17">
        <v>0.16665237162106999</v>
      </c>
      <c r="CD11" s="17">
        <v>0.23723792285780801</v>
      </c>
      <c r="CE11" s="17">
        <v>0.19211463788079799</v>
      </c>
    </row>
    <row r="12" spans="2:83" x14ac:dyDescent="0.35">
      <c r="B12" s="18" t="s">
        <v>254</v>
      </c>
      <c r="C12" s="17">
        <v>0.27218665458256303</v>
      </c>
      <c r="D12" s="17">
        <v>0.23885812235784601</v>
      </c>
      <c r="E12" s="17">
        <v>0.304672504318867</v>
      </c>
      <c r="F12" s="17"/>
      <c r="G12" s="17">
        <v>0.28150281834817398</v>
      </c>
      <c r="H12" s="17">
        <v>0.30168960468025002</v>
      </c>
      <c r="I12" s="17">
        <v>0.28303838871345599</v>
      </c>
      <c r="J12" s="17">
        <v>0.27208301871083601</v>
      </c>
      <c r="K12" s="17">
        <v>0.239163011790573</v>
      </c>
      <c r="L12" s="17">
        <v>8.1402036761247604E-2</v>
      </c>
      <c r="M12" s="17"/>
      <c r="N12" s="17">
        <v>0.26832474981240301</v>
      </c>
      <c r="O12" s="17">
        <v>0.318988118024569</v>
      </c>
      <c r="P12" s="17">
        <v>0.277893411265346</v>
      </c>
      <c r="Q12" s="17">
        <v>0.2430605851305</v>
      </c>
      <c r="R12" s="17">
        <v>0.301611785255395</v>
      </c>
      <c r="S12" s="17">
        <v>0.29282365730573001</v>
      </c>
      <c r="T12" s="17">
        <v>0.24659419011625699</v>
      </c>
      <c r="U12" s="17">
        <v>0.32616108018343398</v>
      </c>
      <c r="V12" s="17">
        <v>0.26107878859264699</v>
      </c>
      <c r="W12" s="17">
        <v>0.21218278270337401</v>
      </c>
      <c r="X12" s="17">
        <v>0.30115308970249599</v>
      </c>
      <c r="Y12" s="17">
        <v>0.184851559435081</v>
      </c>
      <c r="Z12" s="17"/>
      <c r="AA12" s="17">
        <v>0.32755028605860698</v>
      </c>
      <c r="AB12" s="17">
        <v>0.312002091486976</v>
      </c>
      <c r="AC12" s="17">
        <v>0.22323603564995201</v>
      </c>
      <c r="AD12" s="17">
        <v>0.200165894195658</v>
      </c>
      <c r="AE12" s="17"/>
      <c r="AF12" s="17">
        <v>0.27983061102643803</v>
      </c>
      <c r="AG12" s="17">
        <v>0.29921859340325402</v>
      </c>
      <c r="AH12" s="17">
        <v>0.17896492816005399</v>
      </c>
      <c r="AI12" s="17">
        <v>0.28497227397257802</v>
      </c>
      <c r="AJ12" s="17">
        <v>0.30194496326332898</v>
      </c>
      <c r="AK12" s="17">
        <v>0.21258951474510601</v>
      </c>
      <c r="AL12" s="17"/>
      <c r="AM12" s="17">
        <v>0.25704987076923502</v>
      </c>
      <c r="AN12" s="17">
        <v>0.32035495105463002</v>
      </c>
      <c r="AO12" s="17">
        <v>0.28712868044827899</v>
      </c>
      <c r="AP12" s="17">
        <v>0.25105884902473002</v>
      </c>
      <c r="AQ12" s="17">
        <v>0.18400385404510999</v>
      </c>
      <c r="AR12" s="17"/>
      <c r="AS12" s="17">
        <v>0.23002788673525701</v>
      </c>
      <c r="AT12" s="17">
        <v>0.31117150164049101</v>
      </c>
      <c r="AU12" s="17">
        <v>0.30320338944374198</v>
      </c>
      <c r="AV12" s="17"/>
      <c r="AW12" s="17">
        <v>0.23871730748311401</v>
      </c>
      <c r="AX12" s="17">
        <v>0.26880161838620398</v>
      </c>
      <c r="AY12" s="17">
        <v>0.29376907860115797</v>
      </c>
      <c r="AZ12" s="17">
        <v>0.298941238820703</v>
      </c>
      <c r="BA12" s="17">
        <v>0.18281420210367799</v>
      </c>
      <c r="BB12" s="17"/>
      <c r="BC12" s="17">
        <v>0.2167852541467</v>
      </c>
      <c r="BD12" s="17">
        <v>0.33375407989454797</v>
      </c>
      <c r="BE12" s="17" t="s">
        <v>101</v>
      </c>
      <c r="BF12" s="17">
        <v>0.16775869958133799</v>
      </c>
      <c r="BG12" s="17">
        <v>0.31666569389679899</v>
      </c>
      <c r="BH12" s="17">
        <v>0.27991248691432302</v>
      </c>
      <c r="BI12" s="17">
        <v>0.33573549483028797</v>
      </c>
      <c r="BJ12" s="17"/>
      <c r="BK12" s="17">
        <v>8.49947801614159E-2</v>
      </c>
      <c r="BL12" s="17">
        <v>0.25424709897826098</v>
      </c>
      <c r="BM12" s="17">
        <v>0.31117790080209501</v>
      </c>
      <c r="BN12" s="17">
        <v>0.28139217175320902</v>
      </c>
      <c r="BO12" s="17">
        <v>0.226490788977704</v>
      </c>
      <c r="BP12" s="17">
        <v>0.27056543253999599</v>
      </c>
      <c r="BQ12" s="17">
        <v>0.35999808525362098</v>
      </c>
      <c r="BR12" s="17">
        <v>0.28976158307563499</v>
      </c>
      <c r="BS12" s="17"/>
      <c r="BT12" s="17">
        <v>0.33527173372348501</v>
      </c>
      <c r="BU12" s="17">
        <v>0.193113703590087</v>
      </c>
      <c r="BV12" s="17">
        <v>0.23838010091189499</v>
      </c>
      <c r="BW12" s="17"/>
      <c r="BX12" s="17">
        <v>0.25469996405905698</v>
      </c>
      <c r="BY12" s="17">
        <v>0.27759828648615098</v>
      </c>
      <c r="BZ12" s="17"/>
      <c r="CA12" s="17">
        <v>0.168492697880991</v>
      </c>
      <c r="CB12" s="17">
        <v>0.33277071290007698</v>
      </c>
      <c r="CC12" s="17">
        <v>0.31248311062865503</v>
      </c>
      <c r="CD12" s="17">
        <v>0.24552811412313699</v>
      </c>
      <c r="CE12" s="17">
        <v>0.196888562136113</v>
      </c>
    </row>
    <row r="13" spans="2:83" x14ac:dyDescent="0.35">
      <c r="B13" s="18" t="s">
        <v>255</v>
      </c>
      <c r="C13" s="17">
        <v>0.16023504330640501</v>
      </c>
      <c r="D13" s="17">
        <v>0.155671979454895</v>
      </c>
      <c r="E13" s="17">
        <v>0.16575970639944501</v>
      </c>
      <c r="F13" s="17"/>
      <c r="G13" s="17">
        <v>0.15576896686781</v>
      </c>
      <c r="H13" s="17">
        <v>0.210227745595395</v>
      </c>
      <c r="I13" s="17">
        <v>0.23669066454896501</v>
      </c>
      <c r="J13" s="17">
        <v>6.3361579648479896E-2</v>
      </c>
      <c r="K13" s="17">
        <v>0.11655851335193999</v>
      </c>
      <c r="L13" s="17">
        <v>0.12861093083825401</v>
      </c>
      <c r="M13" s="17"/>
      <c r="N13" s="17">
        <v>0.252562795909615</v>
      </c>
      <c r="O13" s="17">
        <v>0.100312997376041</v>
      </c>
      <c r="P13" s="17">
        <v>0.233665411423291</v>
      </c>
      <c r="Q13" s="17">
        <v>0.16180788988974501</v>
      </c>
      <c r="R13" s="17">
        <v>0.222764140303154</v>
      </c>
      <c r="S13" s="17">
        <v>6.4366842803161503E-2</v>
      </c>
      <c r="T13" s="17">
        <v>0.143319962360312</v>
      </c>
      <c r="U13" s="17">
        <v>0</v>
      </c>
      <c r="V13" s="17">
        <v>0.14665620558971501</v>
      </c>
      <c r="W13" s="17">
        <v>0.186141827250697</v>
      </c>
      <c r="X13" s="17">
        <v>0.127573266426736</v>
      </c>
      <c r="Y13" s="17">
        <v>0.121407340997881</v>
      </c>
      <c r="Z13" s="17"/>
      <c r="AA13" s="17">
        <v>0.22440862986826501</v>
      </c>
      <c r="AB13" s="17">
        <v>0.14304554735965</v>
      </c>
      <c r="AC13" s="17">
        <v>0.15078578332984999</v>
      </c>
      <c r="AD13" s="17">
        <v>0.111487803851832</v>
      </c>
      <c r="AE13" s="17"/>
      <c r="AF13" s="17">
        <v>0.234054963190828</v>
      </c>
      <c r="AG13" s="17">
        <v>9.6573019215760697E-2</v>
      </c>
      <c r="AH13" s="17">
        <v>0.19403521818366601</v>
      </c>
      <c r="AI13" s="17">
        <v>0.11825596615054799</v>
      </c>
      <c r="AJ13" s="17">
        <v>0.111787758566071</v>
      </c>
      <c r="AK13" s="17">
        <v>0.206575489933017</v>
      </c>
      <c r="AL13" s="17"/>
      <c r="AM13" s="17">
        <v>0.187654330665047</v>
      </c>
      <c r="AN13" s="17">
        <v>0.155670550749377</v>
      </c>
      <c r="AO13" s="17">
        <v>0.119221872441199</v>
      </c>
      <c r="AP13" s="17">
        <v>0.17348519183827299</v>
      </c>
      <c r="AQ13" s="17">
        <v>0.109801180971325</v>
      </c>
      <c r="AR13" s="17"/>
      <c r="AS13" s="17">
        <v>0.198779612235363</v>
      </c>
      <c r="AT13" s="17">
        <v>0.14383121332423901</v>
      </c>
      <c r="AU13" s="17">
        <v>0.21793161228779001</v>
      </c>
      <c r="AV13" s="17"/>
      <c r="AW13" s="17">
        <v>7.2018207188173797E-2</v>
      </c>
      <c r="AX13" s="17">
        <v>0.14567754232668201</v>
      </c>
      <c r="AY13" s="17">
        <v>0.19086140510552099</v>
      </c>
      <c r="AZ13" s="17">
        <v>0.26698906892483798</v>
      </c>
      <c r="BA13" s="17">
        <v>0.30139867685355198</v>
      </c>
      <c r="BB13" s="17"/>
      <c r="BC13" s="17">
        <v>0.22687863335788999</v>
      </c>
      <c r="BD13" s="17">
        <v>0.144585235559195</v>
      </c>
      <c r="BE13" s="17" t="s">
        <v>101</v>
      </c>
      <c r="BF13" s="17">
        <v>0.147196659116578</v>
      </c>
      <c r="BG13" s="17">
        <v>0.110490748526511</v>
      </c>
      <c r="BH13" s="17">
        <v>0.12084891264452</v>
      </c>
      <c r="BI13" s="17">
        <v>8.1506412038186593E-2</v>
      </c>
      <c r="BJ13" s="17"/>
      <c r="BK13" s="17">
        <v>0.157280122613734</v>
      </c>
      <c r="BL13" s="17">
        <v>7.3495648822147402E-2</v>
      </c>
      <c r="BM13" s="17">
        <v>0.131065803963761</v>
      </c>
      <c r="BN13" s="17">
        <v>0.104608461216087</v>
      </c>
      <c r="BO13" s="17">
        <v>0.27583932117992599</v>
      </c>
      <c r="BP13" s="17">
        <v>0.18929384928038301</v>
      </c>
      <c r="BQ13" s="17">
        <v>0.245537725103841</v>
      </c>
      <c r="BR13" s="17">
        <v>0.213303068627196</v>
      </c>
      <c r="BS13" s="17"/>
      <c r="BT13" s="17">
        <v>0.20518103867526699</v>
      </c>
      <c r="BU13" s="17">
        <v>0.112815243684862</v>
      </c>
      <c r="BV13" s="17">
        <v>0.137609296259223</v>
      </c>
      <c r="BW13" s="17"/>
      <c r="BX13" s="17">
        <v>0.21362625794767301</v>
      </c>
      <c r="BY13" s="17">
        <v>0.138088809945771</v>
      </c>
      <c r="BZ13" s="17"/>
      <c r="CA13" s="17">
        <v>0.32726674195467698</v>
      </c>
      <c r="CB13" s="17">
        <v>0.240796986624954</v>
      </c>
      <c r="CC13" s="17">
        <v>0.13854414386293201</v>
      </c>
      <c r="CD13" s="17">
        <v>0.139493518952645</v>
      </c>
      <c r="CE13" s="17">
        <v>0.116045649130139</v>
      </c>
    </row>
    <row r="14" spans="2:83" x14ac:dyDescent="0.35">
      <c r="B14" s="18" t="s">
        <v>113</v>
      </c>
      <c r="C14" s="19">
        <v>5.3076335499701498E-2</v>
      </c>
      <c r="D14" s="19">
        <v>5.3699803882263697E-2</v>
      </c>
      <c r="E14" s="19">
        <v>5.2741503079421902E-2</v>
      </c>
      <c r="F14" s="19"/>
      <c r="G14" s="19">
        <v>6.0898478635917699E-2</v>
      </c>
      <c r="H14" s="19">
        <v>2.1276937806897201E-2</v>
      </c>
      <c r="I14" s="19">
        <v>4.6645821196154701E-2</v>
      </c>
      <c r="J14" s="19">
        <v>9.2303790964264804E-2</v>
      </c>
      <c r="K14" s="19">
        <v>4.7935715733804701E-2</v>
      </c>
      <c r="L14" s="19">
        <v>4.9317875389108902E-2</v>
      </c>
      <c r="M14" s="19"/>
      <c r="N14" s="19">
        <v>2.49149823570886E-2</v>
      </c>
      <c r="O14" s="19">
        <v>7.8141543088197998E-2</v>
      </c>
      <c r="P14" s="19">
        <v>0</v>
      </c>
      <c r="Q14" s="19">
        <v>8.0473813555079807E-2</v>
      </c>
      <c r="R14" s="19">
        <v>0</v>
      </c>
      <c r="S14" s="19">
        <v>1.8474160544570399E-2</v>
      </c>
      <c r="T14" s="19">
        <v>0.12758808931455201</v>
      </c>
      <c r="U14" s="19">
        <v>8.6862299645197705E-2</v>
      </c>
      <c r="V14" s="19">
        <v>5.9519399747088399E-2</v>
      </c>
      <c r="W14" s="19">
        <v>7.4056902503705793E-2</v>
      </c>
      <c r="X14" s="19">
        <v>0.104785809471706</v>
      </c>
      <c r="Y14" s="19">
        <v>3.4408609353533598E-2</v>
      </c>
      <c r="Z14" s="19"/>
      <c r="AA14" s="19">
        <v>4.4886674701509997E-2</v>
      </c>
      <c r="AB14" s="19">
        <v>6.5693042651877295E-2</v>
      </c>
      <c r="AC14" s="19">
        <v>5.1422583084538002E-2</v>
      </c>
      <c r="AD14" s="19">
        <v>4.7815417691540303E-2</v>
      </c>
      <c r="AE14" s="19"/>
      <c r="AF14" s="19">
        <v>2.9931664643486702E-2</v>
      </c>
      <c r="AG14" s="19">
        <v>6.6034304864805105E-2</v>
      </c>
      <c r="AH14" s="19">
        <v>3.6848925608360603E-2</v>
      </c>
      <c r="AI14" s="19">
        <v>9.4534188718160106E-2</v>
      </c>
      <c r="AJ14" s="19">
        <v>4.5163033380660203E-2</v>
      </c>
      <c r="AK14" s="19">
        <v>5.6475766683219103E-2</v>
      </c>
      <c r="AL14" s="19"/>
      <c r="AM14" s="19">
        <v>5.8324916101718201E-2</v>
      </c>
      <c r="AN14" s="19">
        <v>3.2716292644999798E-2</v>
      </c>
      <c r="AO14" s="19">
        <v>2.96308480408819E-2</v>
      </c>
      <c r="AP14" s="19">
        <v>0.20307874294411801</v>
      </c>
      <c r="AQ14" s="19">
        <v>9.7276774876096997E-2</v>
      </c>
      <c r="AR14" s="19"/>
      <c r="AS14" s="19">
        <v>5.6525003441512699E-2</v>
      </c>
      <c r="AT14" s="19">
        <v>3.47438824779518E-2</v>
      </c>
      <c r="AU14" s="19">
        <v>2.7976847218402601E-2</v>
      </c>
      <c r="AV14" s="19"/>
      <c r="AW14" s="19">
        <v>3.4999804131707203E-2</v>
      </c>
      <c r="AX14" s="19">
        <v>5.92547203362132E-2</v>
      </c>
      <c r="AY14" s="19">
        <v>6.9342358703517695E-2</v>
      </c>
      <c r="AZ14" s="19">
        <v>3.7244952887823798E-2</v>
      </c>
      <c r="BA14" s="19">
        <v>9.4418829645524699E-2</v>
      </c>
      <c r="BB14" s="19"/>
      <c r="BC14" s="19">
        <v>4.3763601828071499E-2</v>
      </c>
      <c r="BD14" s="19">
        <v>4.9825196966829202E-2</v>
      </c>
      <c r="BE14" s="19" t="s">
        <v>101</v>
      </c>
      <c r="BF14" s="19">
        <v>6.0389663743987798E-2</v>
      </c>
      <c r="BG14" s="19">
        <v>0</v>
      </c>
      <c r="BH14" s="19">
        <v>8.3772022624961098E-2</v>
      </c>
      <c r="BI14" s="19">
        <v>0.101297765422718</v>
      </c>
      <c r="BJ14" s="19"/>
      <c r="BK14" s="19">
        <v>7.9590332305312497E-2</v>
      </c>
      <c r="BL14" s="19">
        <v>7.1041190959504202E-2</v>
      </c>
      <c r="BM14" s="19">
        <v>7.2982723267091404E-2</v>
      </c>
      <c r="BN14" s="19">
        <v>5.4207446556263202E-2</v>
      </c>
      <c r="BO14" s="19">
        <v>3.8648456854164598E-2</v>
      </c>
      <c r="BP14" s="19">
        <v>3.3516808439820897E-2</v>
      </c>
      <c r="BQ14" s="19">
        <v>1.8137580560752001E-2</v>
      </c>
      <c r="BR14" s="19">
        <v>6.7267922354677698E-2</v>
      </c>
      <c r="BS14" s="19"/>
      <c r="BT14" s="19">
        <v>3.1312072140886403E-2</v>
      </c>
      <c r="BU14" s="19">
        <v>5.0712660657362699E-2</v>
      </c>
      <c r="BV14" s="19">
        <v>7.2262282782808607E-2</v>
      </c>
      <c r="BW14" s="19"/>
      <c r="BX14" s="19">
        <v>2.51439327367141E-2</v>
      </c>
      <c r="BY14" s="19">
        <v>6.3400205163909901E-2</v>
      </c>
      <c r="BZ14" s="19"/>
      <c r="CA14" s="19">
        <v>2.0714032588768201E-2</v>
      </c>
      <c r="CB14" s="19">
        <v>4.3889626010012797E-2</v>
      </c>
      <c r="CC14" s="19">
        <v>6.8887785288838002E-2</v>
      </c>
      <c r="CD14" s="19">
        <v>2.4835496264125401E-2</v>
      </c>
      <c r="CE14" s="19">
        <v>2.9195729646889101E-2</v>
      </c>
    </row>
    <row r="15" spans="2:83" x14ac:dyDescent="0.35">
      <c r="B15" s="33" t="s">
        <v>132</v>
      </c>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673</v>
      </c>
      <c r="D7" s="10">
        <v>364</v>
      </c>
      <c r="E7" s="10">
        <v>306</v>
      </c>
      <c r="F7" s="10"/>
      <c r="G7" s="10">
        <v>144</v>
      </c>
      <c r="H7" s="10">
        <v>138</v>
      </c>
      <c r="I7" s="10">
        <v>137</v>
      </c>
      <c r="J7" s="10">
        <v>133</v>
      </c>
      <c r="K7" s="10">
        <v>87</v>
      </c>
      <c r="L7" s="10">
        <v>34</v>
      </c>
      <c r="M7" s="10"/>
      <c r="N7" s="10">
        <v>120</v>
      </c>
      <c r="O7" s="10">
        <v>91</v>
      </c>
      <c r="P7" s="10">
        <v>47</v>
      </c>
      <c r="Q7" s="10">
        <v>61</v>
      </c>
      <c r="R7" s="10">
        <v>31</v>
      </c>
      <c r="S7" s="10">
        <v>59</v>
      </c>
      <c r="T7" s="10">
        <v>59</v>
      </c>
      <c r="U7" s="10">
        <v>31</v>
      </c>
      <c r="V7" s="10">
        <v>68</v>
      </c>
      <c r="W7" s="10">
        <v>56</v>
      </c>
      <c r="X7" s="10">
        <v>30</v>
      </c>
      <c r="Y7" s="10">
        <v>20</v>
      </c>
      <c r="Z7" s="10"/>
      <c r="AA7" s="10">
        <v>208</v>
      </c>
      <c r="AB7" s="10">
        <v>195</v>
      </c>
      <c r="AC7" s="10">
        <v>113</v>
      </c>
      <c r="AD7" s="10">
        <v>157</v>
      </c>
      <c r="AE7" s="10"/>
      <c r="AF7" s="10">
        <v>183</v>
      </c>
      <c r="AG7" s="10">
        <v>190</v>
      </c>
      <c r="AH7" s="10">
        <v>88</v>
      </c>
      <c r="AI7" s="10">
        <v>115</v>
      </c>
      <c r="AJ7" s="10">
        <v>72</v>
      </c>
      <c r="AK7" s="10">
        <v>25</v>
      </c>
      <c r="AL7" s="10"/>
      <c r="AM7" s="10">
        <v>217</v>
      </c>
      <c r="AN7" s="10">
        <v>203</v>
      </c>
      <c r="AO7" s="10">
        <v>70</v>
      </c>
      <c r="AP7" s="10">
        <v>4</v>
      </c>
      <c r="AQ7" s="10">
        <v>75</v>
      </c>
      <c r="AR7" s="10"/>
      <c r="AS7" s="10">
        <v>143</v>
      </c>
      <c r="AT7" s="10">
        <v>220</v>
      </c>
      <c r="AU7" s="10">
        <v>77</v>
      </c>
      <c r="AV7" s="10"/>
      <c r="AW7" s="10">
        <v>135</v>
      </c>
      <c r="AX7" s="10">
        <v>208</v>
      </c>
      <c r="AY7" s="10">
        <v>185</v>
      </c>
      <c r="AZ7" s="10">
        <v>120</v>
      </c>
      <c r="BA7" s="10">
        <v>16</v>
      </c>
      <c r="BB7" s="10"/>
      <c r="BC7" s="10">
        <v>212</v>
      </c>
      <c r="BD7" s="10">
        <v>212</v>
      </c>
      <c r="BE7" s="10" t="s">
        <v>100</v>
      </c>
      <c r="BF7" s="10">
        <v>52</v>
      </c>
      <c r="BG7" s="10">
        <v>59</v>
      </c>
      <c r="BH7" s="10">
        <v>109</v>
      </c>
      <c r="BI7" s="10">
        <v>21</v>
      </c>
      <c r="BJ7" s="10"/>
      <c r="BK7" s="10">
        <v>32</v>
      </c>
      <c r="BL7" s="10">
        <v>82</v>
      </c>
      <c r="BM7" s="10">
        <v>152</v>
      </c>
      <c r="BN7" s="10">
        <v>106</v>
      </c>
      <c r="BO7" s="10">
        <v>80</v>
      </c>
      <c r="BP7" s="10">
        <v>87</v>
      </c>
      <c r="BQ7" s="10">
        <v>49</v>
      </c>
      <c r="BR7" s="10">
        <v>55</v>
      </c>
      <c r="BS7" s="10"/>
      <c r="BT7" s="10">
        <v>256</v>
      </c>
      <c r="BU7" s="10">
        <v>91</v>
      </c>
      <c r="BV7" s="10">
        <v>325</v>
      </c>
      <c r="BW7" s="10"/>
      <c r="BX7" s="10">
        <v>237</v>
      </c>
      <c r="BY7" s="10">
        <v>404</v>
      </c>
      <c r="BZ7" s="10"/>
      <c r="CA7" s="10">
        <v>48</v>
      </c>
      <c r="CB7" s="10">
        <v>118</v>
      </c>
      <c r="CC7" s="10">
        <v>201</v>
      </c>
      <c r="CD7" s="10">
        <v>87</v>
      </c>
      <c r="CE7" s="10">
        <v>144</v>
      </c>
    </row>
    <row r="8" spans="2:83" ht="30" customHeight="1" x14ac:dyDescent="0.35">
      <c r="B8" s="11" t="s">
        <v>20</v>
      </c>
      <c r="C8" s="11">
        <v>676</v>
      </c>
      <c r="D8" s="11">
        <v>353</v>
      </c>
      <c r="E8" s="11">
        <v>320</v>
      </c>
      <c r="F8" s="11"/>
      <c r="G8" s="11">
        <v>137</v>
      </c>
      <c r="H8" s="11">
        <v>139</v>
      </c>
      <c r="I8" s="11">
        <v>147</v>
      </c>
      <c r="J8" s="11">
        <v>136</v>
      </c>
      <c r="K8" s="11">
        <v>86</v>
      </c>
      <c r="L8" s="11">
        <v>32</v>
      </c>
      <c r="M8" s="11"/>
      <c r="N8" s="11">
        <v>117</v>
      </c>
      <c r="O8" s="11">
        <v>93</v>
      </c>
      <c r="P8" s="11">
        <v>46</v>
      </c>
      <c r="Q8" s="11">
        <v>63</v>
      </c>
      <c r="R8" s="11">
        <v>33</v>
      </c>
      <c r="S8" s="11">
        <v>65</v>
      </c>
      <c r="T8" s="11">
        <v>59</v>
      </c>
      <c r="U8" s="11">
        <v>28</v>
      </c>
      <c r="V8" s="11">
        <v>68</v>
      </c>
      <c r="W8" s="11">
        <v>54</v>
      </c>
      <c r="X8" s="11">
        <v>29</v>
      </c>
      <c r="Y8" s="11">
        <v>21</v>
      </c>
      <c r="Z8" s="11"/>
      <c r="AA8" s="11">
        <v>200</v>
      </c>
      <c r="AB8" s="11">
        <v>185</v>
      </c>
      <c r="AC8" s="11">
        <v>143</v>
      </c>
      <c r="AD8" s="11">
        <v>148</v>
      </c>
      <c r="AE8" s="11"/>
      <c r="AF8" s="11">
        <v>177</v>
      </c>
      <c r="AG8" s="11">
        <v>191</v>
      </c>
      <c r="AH8" s="11">
        <v>91</v>
      </c>
      <c r="AI8" s="11">
        <v>119</v>
      </c>
      <c r="AJ8" s="11">
        <v>72</v>
      </c>
      <c r="AK8" s="11">
        <v>26</v>
      </c>
      <c r="AL8" s="11"/>
      <c r="AM8" s="11">
        <v>221</v>
      </c>
      <c r="AN8" s="11">
        <v>199</v>
      </c>
      <c r="AO8" s="11">
        <v>72</v>
      </c>
      <c r="AP8" s="11">
        <v>4</v>
      </c>
      <c r="AQ8" s="11">
        <v>76</v>
      </c>
      <c r="AR8" s="11"/>
      <c r="AS8" s="11">
        <v>142</v>
      </c>
      <c r="AT8" s="11">
        <v>216</v>
      </c>
      <c r="AU8" s="11">
        <v>80</v>
      </c>
      <c r="AV8" s="11"/>
      <c r="AW8" s="11">
        <v>138</v>
      </c>
      <c r="AX8" s="11">
        <v>213</v>
      </c>
      <c r="AY8" s="11">
        <v>185</v>
      </c>
      <c r="AZ8" s="11">
        <v>115</v>
      </c>
      <c r="BA8" s="11">
        <v>16</v>
      </c>
      <c r="BB8" s="11"/>
      <c r="BC8" s="11">
        <v>206</v>
      </c>
      <c r="BD8" s="11">
        <v>216</v>
      </c>
      <c r="BE8" s="11" t="s">
        <v>100</v>
      </c>
      <c r="BF8" s="11">
        <v>56</v>
      </c>
      <c r="BG8" s="11">
        <v>57</v>
      </c>
      <c r="BH8" s="11">
        <v>110</v>
      </c>
      <c r="BI8" s="11">
        <v>21</v>
      </c>
      <c r="BJ8" s="11"/>
      <c r="BK8" s="11">
        <v>30</v>
      </c>
      <c r="BL8" s="11">
        <v>82</v>
      </c>
      <c r="BM8" s="11">
        <v>155</v>
      </c>
      <c r="BN8" s="11">
        <v>109</v>
      </c>
      <c r="BO8" s="11">
        <v>85</v>
      </c>
      <c r="BP8" s="11">
        <v>88</v>
      </c>
      <c r="BQ8" s="11">
        <v>47</v>
      </c>
      <c r="BR8" s="11">
        <v>49</v>
      </c>
      <c r="BS8" s="11"/>
      <c r="BT8" s="11">
        <v>260</v>
      </c>
      <c r="BU8" s="11">
        <v>93</v>
      </c>
      <c r="BV8" s="11">
        <v>322</v>
      </c>
      <c r="BW8" s="11"/>
      <c r="BX8" s="11">
        <v>237</v>
      </c>
      <c r="BY8" s="11">
        <v>408</v>
      </c>
      <c r="BZ8" s="11"/>
      <c r="CA8" s="11">
        <v>33</v>
      </c>
      <c r="CB8" s="11">
        <v>126</v>
      </c>
      <c r="CC8" s="11">
        <v>199</v>
      </c>
      <c r="CD8" s="11">
        <v>104</v>
      </c>
      <c r="CE8" s="11">
        <v>144</v>
      </c>
    </row>
    <row r="9" spans="2:83" x14ac:dyDescent="0.35">
      <c r="B9" s="18" t="s">
        <v>251</v>
      </c>
      <c r="C9" s="17">
        <v>0.11293227005439201</v>
      </c>
      <c r="D9" s="17">
        <v>0.12071370931827601</v>
      </c>
      <c r="E9" s="17">
        <v>0.105444391742083</v>
      </c>
      <c r="F9" s="17"/>
      <c r="G9" s="17">
        <v>0.102571092785154</v>
      </c>
      <c r="H9" s="17">
        <v>5.6320578776151799E-2</v>
      </c>
      <c r="I9" s="17">
        <v>8.7386868460948203E-2</v>
      </c>
      <c r="J9" s="17">
        <v>0.104099304293692</v>
      </c>
      <c r="K9" s="17">
        <v>0.24188858608135999</v>
      </c>
      <c r="L9" s="17">
        <v>0.21118498569701599</v>
      </c>
      <c r="M9" s="17"/>
      <c r="N9" s="17">
        <v>5.7495432568502002E-2</v>
      </c>
      <c r="O9" s="17">
        <v>0.106158199206901</v>
      </c>
      <c r="P9" s="17">
        <v>0.14507233658559701</v>
      </c>
      <c r="Q9" s="17">
        <v>0.132018896448483</v>
      </c>
      <c r="R9" s="17">
        <v>0.18473453943221099</v>
      </c>
      <c r="S9" s="17">
        <v>5.0093349119199597E-2</v>
      </c>
      <c r="T9" s="17">
        <v>0.14753592270194599</v>
      </c>
      <c r="U9" s="17">
        <v>0.113414054553994</v>
      </c>
      <c r="V9" s="17">
        <v>0.12592713041976999</v>
      </c>
      <c r="W9" s="17">
        <v>0.15378260365115701</v>
      </c>
      <c r="X9" s="17">
        <v>0.168079709140393</v>
      </c>
      <c r="Y9" s="17">
        <v>8.5640392946626606E-2</v>
      </c>
      <c r="Z9" s="17"/>
      <c r="AA9" s="17">
        <v>7.7393672901242105E-2</v>
      </c>
      <c r="AB9" s="17">
        <v>0.123168619852262</v>
      </c>
      <c r="AC9" s="17">
        <v>0.110756696992816</v>
      </c>
      <c r="AD9" s="17">
        <v>0.15004224215225601</v>
      </c>
      <c r="AE9" s="17"/>
      <c r="AF9" s="17">
        <v>7.1045452629561995E-2</v>
      </c>
      <c r="AG9" s="17">
        <v>0.13574619580410799</v>
      </c>
      <c r="AH9" s="17">
        <v>0.114027106821653</v>
      </c>
      <c r="AI9" s="17">
        <v>0.139675287297582</v>
      </c>
      <c r="AJ9" s="17">
        <v>8.1384381827446103E-2</v>
      </c>
      <c r="AK9" s="17">
        <v>0.19145914232709399</v>
      </c>
      <c r="AL9" s="17"/>
      <c r="AM9" s="17">
        <v>0.10831877271581</v>
      </c>
      <c r="AN9" s="17">
        <v>8.3777215333023999E-2</v>
      </c>
      <c r="AO9" s="17">
        <v>8.7299347523303095E-2</v>
      </c>
      <c r="AP9" s="17">
        <v>0</v>
      </c>
      <c r="AQ9" s="17">
        <v>0.15215761540900299</v>
      </c>
      <c r="AR9" s="17"/>
      <c r="AS9" s="17">
        <v>8.2559212763473194E-2</v>
      </c>
      <c r="AT9" s="17">
        <v>0.10134034297118601</v>
      </c>
      <c r="AU9" s="17">
        <v>7.5753128603003594E-2</v>
      </c>
      <c r="AV9" s="17"/>
      <c r="AW9" s="17">
        <v>0.13760006927607599</v>
      </c>
      <c r="AX9" s="17">
        <v>9.9009925821216704E-2</v>
      </c>
      <c r="AY9" s="17">
        <v>0.116991063508919</v>
      </c>
      <c r="AZ9" s="17">
        <v>6.9583272819014497E-2</v>
      </c>
      <c r="BA9" s="17">
        <v>0.124651837173512</v>
      </c>
      <c r="BB9" s="17"/>
      <c r="BC9" s="17">
        <v>0.13748444808120899</v>
      </c>
      <c r="BD9" s="17">
        <v>0.120572962447118</v>
      </c>
      <c r="BE9" s="17" t="s">
        <v>101</v>
      </c>
      <c r="BF9" s="17">
        <v>0.121733545277183</v>
      </c>
      <c r="BG9" s="17">
        <v>9.8293104180322596E-2</v>
      </c>
      <c r="BH9" s="17">
        <v>4.5483370222058402E-2</v>
      </c>
      <c r="BI9" s="17">
        <v>0.21238555192706399</v>
      </c>
      <c r="BJ9" s="17"/>
      <c r="BK9" s="17">
        <v>0.119442224553786</v>
      </c>
      <c r="BL9" s="17">
        <v>0.110954216702285</v>
      </c>
      <c r="BM9" s="17">
        <v>0.12539438089945101</v>
      </c>
      <c r="BN9" s="17">
        <v>0.103914277717418</v>
      </c>
      <c r="BO9" s="17">
        <v>0.15520735081068401</v>
      </c>
      <c r="BP9" s="17">
        <v>9.9004994170307295E-2</v>
      </c>
      <c r="BQ9" s="17">
        <v>9.3560692753059296E-2</v>
      </c>
      <c r="BR9" s="17">
        <v>6.0775980509890401E-2</v>
      </c>
      <c r="BS9" s="17"/>
      <c r="BT9" s="17">
        <v>7.0136597290323205E-2</v>
      </c>
      <c r="BU9" s="17">
        <v>0.26891919973159001</v>
      </c>
      <c r="BV9" s="17">
        <v>0.102731261458877</v>
      </c>
      <c r="BW9" s="17"/>
      <c r="BX9" s="17">
        <v>0.101866017257814</v>
      </c>
      <c r="BY9" s="17">
        <v>0.123512768913739</v>
      </c>
      <c r="BZ9" s="17"/>
      <c r="CA9" s="17">
        <v>4.0708213554910201E-2</v>
      </c>
      <c r="CB9" s="17">
        <v>8.8317257604897004E-2</v>
      </c>
      <c r="CC9" s="17">
        <v>0.108764547697657</v>
      </c>
      <c r="CD9" s="17">
        <v>9.2281394432387406E-2</v>
      </c>
      <c r="CE9" s="17">
        <v>0.16113886455365201</v>
      </c>
    </row>
    <row r="10" spans="2:83" x14ac:dyDescent="0.35">
      <c r="B10" s="18" t="s">
        <v>252</v>
      </c>
      <c r="C10" s="17">
        <v>0.18289874410146401</v>
      </c>
      <c r="D10" s="17">
        <v>0.17831014386918201</v>
      </c>
      <c r="E10" s="17">
        <v>0.18554584235413299</v>
      </c>
      <c r="F10" s="17"/>
      <c r="G10" s="17">
        <v>0.239045484331779</v>
      </c>
      <c r="H10" s="17">
        <v>0.146340041393234</v>
      </c>
      <c r="I10" s="17">
        <v>0.166336893324768</v>
      </c>
      <c r="J10" s="17">
        <v>0.20395213465228801</v>
      </c>
      <c r="K10" s="17">
        <v>0.15162165813109499</v>
      </c>
      <c r="L10" s="17">
        <v>0.170976961381752</v>
      </c>
      <c r="M10" s="17"/>
      <c r="N10" s="17">
        <v>0.12559254843288001</v>
      </c>
      <c r="O10" s="17">
        <v>0.18019161466723699</v>
      </c>
      <c r="P10" s="17">
        <v>0.210311860283006</v>
      </c>
      <c r="Q10" s="17">
        <v>0.26380927015396999</v>
      </c>
      <c r="R10" s="17">
        <v>0.104818321769287</v>
      </c>
      <c r="S10" s="17">
        <v>0.225184622091778</v>
      </c>
      <c r="T10" s="17">
        <v>0.12677799013896299</v>
      </c>
      <c r="U10" s="17">
        <v>0.21489969741776599</v>
      </c>
      <c r="V10" s="17">
        <v>0.246564008226654</v>
      </c>
      <c r="W10" s="17">
        <v>0.122982723923435</v>
      </c>
      <c r="X10" s="17">
        <v>0.19606803988162699</v>
      </c>
      <c r="Y10" s="17">
        <v>0.246974234286501</v>
      </c>
      <c r="Z10" s="17"/>
      <c r="AA10" s="17">
        <v>0.15073297887732001</v>
      </c>
      <c r="AB10" s="17">
        <v>0.187080817558747</v>
      </c>
      <c r="AC10" s="17">
        <v>0.19803117304399001</v>
      </c>
      <c r="AD10" s="17">
        <v>0.206368334793813</v>
      </c>
      <c r="AE10" s="17"/>
      <c r="AF10" s="17">
        <v>0.12647635228236101</v>
      </c>
      <c r="AG10" s="17">
        <v>0.178581504659683</v>
      </c>
      <c r="AH10" s="17">
        <v>0.20587746475323401</v>
      </c>
      <c r="AI10" s="17">
        <v>0.27441346226416402</v>
      </c>
      <c r="AJ10" s="17">
        <v>0.18746364326835799</v>
      </c>
      <c r="AK10" s="17">
        <v>8.9493837526695902E-2</v>
      </c>
      <c r="AL10" s="17"/>
      <c r="AM10" s="17">
        <v>0.16627795208541599</v>
      </c>
      <c r="AN10" s="17">
        <v>0.20061268497102899</v>
      </c>
      <c r="AO10" s="17">
        <v>0.18714897939766401</v>
      </c>
      <c r="AP10" s="17">
        <v>0</v>
      </c>
      <c r="AQ10" s="17">
        <v>0.189490273834891</v>
      </c>
      <c r="AR10" s="17"/>
      <c r="AS10" s="17">
        <v>0.156801782401672</v>
      </c>
      <c r="AT10" s="17">
        <v>0.20104854995840299</v>
      </c>
      <c r="AU10" s="17">
        <v>0.16687767672756501</v>
      </c>
      <c r="AV10" s="17"/>
      <c r="AW10" s="17">
        <v>0.206239389981831</v>
      </c>
      <c r="AX10" s="17">
        <v>0.20496644045201701</v>
      </c>
      <c r="AY10" s="17">
        <v>0.17070797973344201</v>
      </c>
      <c r="AZ10" s="17">
        <v>0.13175850721006699</v>
      </c>
      <c r="BA10" s="17">
        <v>0.108114027377942</v>
      </c>
      <c r="BB10" s="17"/>
      <c r="BC10" s="17">
        <v>0.17302260861663299</v>
      </c>
      <c r="BD10" s="17">
        <v>0.17777814496086899</v>
      </c>
      <c r="BE10" s="17" t="s">
        <v>101</v>
      </c>
      <c r="BF10" s="17">
        <v>0.104174095854956</v>
      </c>
      <c r="BG10" s="17">
        <v>0.26740862053057901</v>
      </c>
      <c r="BH10" s="17">
        <v>0.23271536839412499</v>
      </c>
      <c r="BI10" s="17">
        <v>8.0253284546736095E-2</v>
      </c>
      <c r="BJ10" s="17"/>
      <c r="BK10" s="17">
        <v>0.34468607540387403</v>
      </c>
      <c r="BL10" s="17">
        <v>0.14741024078037801</v>
      </c>
      <c r="BM10" s="17">
        <v>0.17916909046563501</v>
      </c>
      <c r="BN10" s="17">
        <v>0.17720936985404101</v>
      </c>
      <c r="BO10" s="17">
        <v>0.156688715473389</v>
      </c>
      <c r="BP10" s="17">
        <v>0.16436789244917799</v>
      </c>
      <c r="BQ10" s="17">
        <v>0.300478629504494</v>
      </c>
      <c r="BR10" s="17">
        <v>7.4183643646204694E-2</v>
      </c>
      <c r="BS10" s="17"/>
      <c r="BT10" s="17">
        <v>0.17555017433384101</v>
      </c>
      <c r="BU10" s="17">
        <v>0.137670778989222</v>
      </c>
      <c r="BV10" s="17">
        <v>0.20223290052947199</v>
      </c>
      <c r="BW10" s="17"/>
      <c r="BX10" s="17">
        <v>0.216984627740888</v>
      </c>
      <c r="BY10" s="17">
        <v>0.165575020643696</v>
      </c>
      <c r="BZ10" s="17"/>
      <c r="CA10" s="17">
        <v>3.8183069728827297E-2</v>
      </c>
      <c r="CB10" s="17">
        <v>0.118480393187749</v>
      </c>
      <c r="CC10" s="17">
        <v>0.196989978808884</v>
      </c>
      <c r="CD10" s="17">
        <v>0.22112891091187001</v>
      </c>
      <c r="CE10" s="17">
        <v>0.214469799281199</v>
      </c>
    </row>
    <row r="11" spans="2:83" x14ac:dyDescent="0.35">
      <c r="B11" s="18" t="s">
        <v>253</v>
      </c>
      <c r="C11" s="17">
        <v>0.14175320672969999</v>
      </c>
      <c r="D11" s="17">
        <v>0.14256804140830701</v>
      </c>
      <c r="E11" s="17">
        <v>0.14223490069410299</v>
      </c>
      <c r="F11" s="17"/>
      <c r="G11" s="17">
        <v>0.10459615302853199</v>
      </c>
      <c r="H11" s="17">
        <v>0.13635129570041299</v>
      </c>
      <c r="I11" s="17">
        <v>0.17521275568609501</v>
      </c>
      <c r="J11" s="17">
        <v>0.12522511857440899</v>
      </c>
      <c r="K11" s="17">
        <v>0.20932481973401201</v>
      </c>
      <c r="L11" s="17">
        <v>5.8449849669248599E-2</v>
      </c>
      <c r="M11" s="17"/>
      <c r="N11" s="17">
        <v>0.11883345398281001</v>
      </c>
      <c r="O11" s="17">
        <v>0.17203252506019601</v>
      </c>
      <c r="P11" s="17">
        <v>0.121038441568524</v>
      </c>
      <c r="Q11" s="17">
        <v>0.119681228112585</v>
      </c>
      <c r="R11" s="17">
        <v>0.18671694249110901</v>
      </c>
      <c r="S11" s="17">
        <v>0.17734352099353701</v>
      </c>
      <c r="T11" s="17">
        <v>0.12991417487700899</v>
      </c>
      <c r="U11" s="17">
        <v>0.18994776224830601</v>
      </c>
      <c r="V11" s="17">
        <v>9.3645795726568698E-2</v>
      </c>
      <c r="W11" s="17">
        <v>0.15862824631022199</v>
      </c>
      <c r="X11" s="17">
        <v>9.5180428696729394E-2</v>
      </c>
      <c r="Y11" s="17">
        <v>0.21255590253279499</v>
      </c>
      <c r="Z11" s="17"/>
      <c r="AA11" s="17">
        <v>0.13827958804556401</v>
      </c>
      <c r="AB11" s="17">
        <v>0.15125429183933001</v>
      </c>
      <c r="AC11" s="17">
        <v>0.14723542484053401</v>
      </c>
      <c r="AD11" s="17">
        <v>0.129280132000134</v>
      </c>
      <c r="AE11" s="17"/>
      <c r="AF11" s="17">
        <v>0.148650204251811</v>
      </c>
      <c r="AG11" s="17">
        <v>0.121232828690494</v>
      </c>
      <c r="AH11" s="17">
        <v>0.17245319746496501</v>
      </c>
      <c r="AI11" s="17">
        <v>0.15297885330591199</v>
      </c>
      <c r="AJ11" s="17">
        <v>0.1574251617737</v>
      </c>
      <c r="AK11" s="17">
        <v>4.4249090211212497E-2</v>
      </c>
      <c r="AL11" s="17"/>
      <c r="AM11" s="17">
        <v>0.150524971402696</v>
      </c>
      <c r="AN11" s="17">
        <v>0.12107811853469</v>
      </c>
      <c r="AO11" s="17">
        <v>0.15945991674895199</v>
      </c>
      <c r="AP11" s="17">
        <v>0.51741366613206596</v>
      </c>
      <c r="AQ11" s="17">
        <v>0.186308660081724</v>
      </c>
      <c r="AR11" s="17"/>
      <c r="AS11" s="17">
        <v>0.12770118320631299</v>
      </c>
      <c r="AT11" s="17">
        <v>0.13800024485780599</v>
      </c>
      <c r="AU11" s="17">
        <v>0.16918238321929099</v>
      </c>
      <c r="AV11" s="17"/>
      <c r="AW11" s="17">
        <v>0.22726281182779101</v>
      </c>
      <c r="AX11" s="17">
        <v>0.122123491156506</v>
      </c>
      <c r="AY11" s="17">
        <v>0.123937574936964</v>
      </c>
      <c r="AZ11" s="17">
        <v>0.121620630921162</v>
      </c>
      <c r="BA11" s="17">
        <v>9.1859294897090896E-2</v>
      </c>
      <c r="BB11" s="17"/>
      <c r="BC11" s="17">
        <v>0.109766347718075</v>
      </c>
      <c r="BD11" s="17">
        <v>0.14530642068755101</v>
      </c>
      <c r="BE11" s="17" t="s">
        <v>101</v>
      </c>
      <c r="BF11" s="17">
        <v>0.21712316360126299</v>
      </c>
      <c r="BG11" s="17">
        <v>0.21035801811473701</v>
      </c>
      <c r="BH11" s="17">
        <v>0.15858661856681</v>
      </c>
      <c r="BI11" s="17">
        <v>0</v>
      </c>
      <c r="BJ11" s="17"/>
      <c r="BK11" s="17">
        <v>0.117747870496703</v>
      </c>
      <c r="BL11" s="17">
        <v>0.19377004183350499</v>
      </c>
      <c r="BM11" s="17">
        <v>0.14961546041689999</v>
      </c>
      <c r="BN11" s="17">
        <v>0.14704561474729799</v>
      </c>
      <c r="BO11" s="17">
        <v>0.124403548903287</v>
      </c>
      <c r="BP11" s="17">
        <v>0.13580009192880399</v>
      </c>
      <c r="BQ11" s="17">
        <v>0.119882009964068</v>
      </c>
      <c r="BR11" s="17">
        <v>0.131043236821758</v>
      </c>
      <c r="BS11" s="17"/>
      <c r="BT11" s="17">
        <v>0.14715161071444799</v>
      </c>
      <c r="BU11" s="17">
        <v>0.11750644891194</v>
      </c>
      <c r="BV11" s="17">
        <v>0.144657792324729</v>
      </c>
      <c r="BW11" s="17"/>
      <c r="BX11" s="17">
        <v>0.110509775881523</v>
      </c>
      <c r="BY11" s="17">
        <v>0.16363328399729499</v>
      </c>
      <c r="BZ11" s="17"/>
      <c r="CA11" s="17">
        <v>0.117964761555599</v>
      </c>
      <c r="CB11" s="17">
        <v>0.123472027445562</v>
      </c>
      <c r="CC11" s="17">
        <v>0.161716511635696</v>
      </c>
      <c r="CD11" s="17">
        <v>0.179318353427702</v>
      </c>
      <c r="CE11" s="17">
        <v>0.145587217116708</v>
      </c>
    </row>
    <row r="12" spans="2:83" x14ac:dyDescent="0.35">
      <c r="B12" s="18" t="s">
        <v>254</v>
      </c>
      <c r="C12" s="17">
        <v>0.29446957431798698</v>
      </c>
      <c r="D12" s="17">
        <v>0.282850442015182</v>
      </c>
      <c r="E12" s="17">
        <v>0.307999753775833</v>
      </c>
      <c r="F12" s="17"/>
      <c r="G12" s="17">
        <v>0.26299877792054999</v>
      </c>
      <c r="H12" s="17">
        <v>0.33506273927098901</v>
      </c>
      <c r="I12" s="17">
        <v>0.25279750783861399</v>
      </c>
      <c r="J12" s="17">
        <v>0.33375758902870201</v>
      </c>
      <c r="K12" s="17">
        <v>0.27051907153878502</v>
      </c>
      <c r="L12" s="17">
        <v>0.34322310998074901</v>
      </c>
      <c r="M12" s="17"/>
      <c r="N12" s="17">
        <v>0.32254937052571298</v>
      </c>
      <c r="O12" s="17">
        <v>0.25336769976427997</v>
      </c>
      <c r="P12" s="17">
        <v>0.36387669781199899</v>
      </c>
      <c r="Q12" s="17">
        <v>0.261042448642335</v>
      </c>
      <c r="R12" s="17">
        <v>0.33771905041440198</v>
      </c>
      <c r="S12" s="17">
        <v>0.26597399011295297</v>
      </c>
      <c r="T12" s="17">
        <v>0.31274029675341902</v>
      </c>
      <c r="U12" s="17">
        <v>0.29378255088400201</v>
      </c>
      <c r="V12" s="17">
        <v>0.29232301056586801</v>
      </c>
      <c r="W12" s="17">
        <v>0.30558264377185601</v>
      </c>
      <c r="X12" s="17">
        <v>0.308032011179873</v>
      </c>
      <c r="Y12" s="17">
        <v>0.197364365764196</v>
      </c>
      <c r="Z12" s="17"/>
      <c r="AA12" s="17">
        <v>0.32142233292206801</v>
      </c>
      <c r="AB12" s="17">
        <v>0.31366247326461699</v>
      </c>
      <c r="AC12" s="17">
        <v>0.29630843286603797</v>
      </c>
      <c r="AD12" s="17">
        <v>0.23247598173869899</v>
      </c>
      <c r="AE12" s="17"/>
      <c r="AF12" s="17">
        <v>0.26867274875570502</v>
      </c>
      <c r="AG12" s="17">
        <v>0.33720779284430402</v>
      </c>
      <c r="AH12" s="17">
        <v>0.23607091036733099</v>
      </c>
      <c r="AI12" s="17">
        <v>0.29371327505151201</v>
      </c>
      <c r="AJ12" s="17">
        <v>0.27879703540058598</v>
      </c>
      <c r="AK12" s="17">
        <v>0.40667699487137499</v>
      </c>
      <c r="AL12" s="17"/>
      <c r="AM12" s="17">
        <v>0.30405427698804499</v>
      </c>
      <c r="AN12" s="17">
        <v>0.281456108299874</v>
      </c>
      <c r="AO12" s="17">
        <v>0.31857655211840402</v>
      </c>
      <c r="AP12" s="17">
        <v>0.26815667683937899</v>
      </c>
      <c r="AQ12" s="17">
        <v>0.28031941023894902</v>
      </c>
      <c r="AR12" s="17"/>
      <c r="AS12" s="17">
        <v>0.34689507021378801</v>
      </c>
      <c r="AT12" s="17">
        <v>0.28777998459608001</v>
      </c>
      <c r="AU12" s="17">
        <v>0.33296155900600699</v>
      </c>
      <c r="AV12" s="17"/>
      <c r="AW12" s="17">
        <v>0.25526260959685199</v>
      </c>
      <c r="AX12" s="17">
        <v>0.32314627667648599</v>
      </c>
      <c r="AY12" s="17">
        <v>0.27127547256183399</v>
      </c>
      <c r="AZ12" s="17">
        <v>0.33759052451638999</v>
      </c>
      <c r="BA12" s="17">
        <v>0.30017667456618202</v>
      </c>
      <c r="BB12" s="17"/>
      <c r="BC12" s="17">
        <v>0.321113685299936</v>
      </c>
      <c r="BD12" s="17">
        <v>0.30946047416810901</v>
      </c>
      <c r="BE12" s="17" t="s">
        <v>101</v>
      </c>
      <c r="BF12" s="17">
        <v>0.200491183670511</v>
      </c>
      <c r="BG12" s="17">
        <v>0.278769797952235</v>
      </c>
      <c r="BH12" s="17">
        <v>0.27644913836879498</v>
      </c>
      <c r="BI12" s="17">
        <v>0.108254861570395</v>
      </c>
      <c r="BJ12" s="17"/>
      <c r="BK12" s="17">
        <v>0.17088162888679401</v>
      </c>
      <c r="BL12" s="17">
        <v>0.28734402163283201</v>
      </c>
      <c r="BM12" s="17">
        <v>0.31432565062117102</v>
      </c>
      <c r="BN12" s="17">
        <v>0.329168973404809</v>
      </c>
      <c r="BO12" s="17">
        <v>0.35713304944295698</v>
      </c>
      <c r="BP12" s="17">
        <v>0.26961124891322502</v>
      </c>
      <c r="BQ12" s="17">
        <v>0.185142863257024</v>
      </c>
      <c r="BR12" s="17">
        <v>0.33428749195040502</v>
      </c>
      <c r="BS12" s="17"/>
      <c r="BT12" s="17">
        <v>0.26670758462914801</v>
      </c>
      <c r="BU12" s="17">
        <v>0.31183844625102802</v>
      </c>
      <c r="BV12" s="17">
        <v>0.31053427003936601</v>
      </c>
      <c r="BW12" s="17"/>
      <c r="BX12" s="17">
        <v>0.28870972289992802</v>
      </c>
      <c r="BY12" s="17">
        <v>0.306325878439004</v>
      </c>
      <c r="BZ12" s="17"/>
      <c r="CA12" s="17">
        <v>0.222698250667974</v>
      </c>
      <c r="CB12" s="17">
        <v>0.35968926871781898</v>
      </c>
      <c r="CC12" s="17">
        <v>0.32190131760768098</v>
      </c>
      <c r="CD12" s="17">
        <v>0.31472090309564998</v>
      </c>
      <c r="CE12" s="17">
        <v>0.26281205914696298</v>
      </c>
    </row>
    <row r="13" spans="2:83" x14ac:dyDescent="0.35">
      <c r="B13" s="18" t="s">
        <v>255</v>
      </c>
      <c r="C13" s="17">
        <v>0.23640635188702899</v>
      </c>
      <c r="D13" s="17">
        <v>0.24032683890207199</v>
      </c>
      <c r="E13" s="17">
        <v>0.231001581450619</v>
      </c>
      <c r="F13" s="17"/>
      <c r="G13" s="17">
        <v>0.268632908879535</v>
      </c>
      <c r="H13" s="17">
        <v>0.29043423510384703</v>
      </c>
      <c r="I13" s="17">
        <v>0.28890882845058102</v>
      </c>
      <c r="J13" s="17">
        <v>0.186979189123159</v>
      </c>
      <c r="K13" s="17">
        <v>0.10502873034995901</v>
      </c>
      <c r="L13" s="17">
        <v>0.186063633479811</v>
      </c>
      <c r="M13" s="17"/>
      <c r="N13" s="17">
        <v>0.35165777016947802</v>
      </c>
      <c r="O13" s="17">
        <v>0.249748815663735</v>
      </c>
      <c r="P13" s="17">
        <v>0.15970066375087499</v>
      </c>
      <c r="Q13" s="17">
        <v>0.17262915797364101</v>
      </c>
      <c r="R13" s="17">
        <v>0.15321114739473299</v>
      </c>
      <c r="S13" s="17">
        <v>0.244944083083078</v>
      </c>
      <c r="T13" s="17">
        <v>0.26933438996624998</v>
      </c>
      <c r="U13" s="17">
        <v>0.16079989293692901</v>
      </c>
      <c r="V13" s="17">
        <v>0.213730759773786</v>
      </c>
      <c r="W13" s="17">
        <v>0.202826696561096</v>
      </c>
      <c r="X13" s="17">
        <v>0.20158115828873699</v>
      </c>
      <c r="Y13" s="17">
        <v>0.21435389427062401</v>
      </c>
      <c r="Z13" s="17"/>
      <c r="AA13" s="17">
        <v>0.30541453839104599</v>
      </c>
      <c r="AB13" s="17">
        <v>0.171045656020749</v>
      </c>
      <c r="AC13" s="17">
        <v>0.23073676854370201</v>
      </c>
      <c r="AD13" s="17">
        <v>0.23068120044217599</v>
      </c>
      <c r="AE13" s="17"/>
      <c r="AF13" s="17">
        <v>0.358609595533951</v>
      </c>
      <c r="AG13" s="17">
        <v>0.18201568918213601</v>
      </c>
      <c r="AH13" s="17">
        <v>0.24696338289723699</v>
      </c>
      <c r="AI13" s="17">
        <v>0.13232048511378</v>
      </c>
      <c r="AJ13" s="17">
        <v>0.22636710056047499</v>
      </c>
      <c r="AK13" s="17">
        <v>0.268120935063624</v>
      </c>
      <c r="AL13" s="17"/>
      <c r="AM13" s="17">
        <v>0.22658732092762901</v>
      </c>
      <c r="AN13" s="17">
        <v>0.28574777161915599</v>
      </c>
      <c r="AO13" s="17">
        <v>0.202898127897362</v>
      </c>
      <c r="AP13" s="17">
        <v>0.21442965702855499</v>
      </c>
      <c r="AQ13" s="17">
        <v>0.16791359603001099</v>
      </c>
      <c r="AR13" s="17"/>
      <c r="AS13" s="17">
        <v>0.26039673884935399</v>
      </c>
      <c r="AT13" s="17">
        <v>0.24983022107614</v>
      </c>
      <c r="AU13" s="17">
        <v>0.21517096968860699</v>
      </c>
      <c r="AV13" s="17"/>
      <c r="AW13" s="17">
        <v>0.14518948508714299</v>
      </c>
      <c r="AX13" s="17">
        <v>0.19870780224426199</v>
      </c>
      <c r="AY13" s="17">
        <v>0.295291491134549</v>
      </c>
      <c r="AZ13" s="17">
        <v>0.31973679503790697</v>
      </c>
      <c r="BA13" s="17">
        <v>0.375198165985273</v>
      </c>
      <c r="BB13" s="17"/>
      <c r="BC13" s="17">
        <v>0.249800782148006</v>
      </c>
      <c r="BD13" s="17">
        <v>0.19784192734905301</v>
      </c>
      <c r="BE13" s="17" t="s">
        <v>101</v>
      </c>
      <c r="BF13" s="17">
        <v>0.33777584377679898</v>
      </c>
      <c r="BG13" s="17">
        <v>0.12633726971658699</v>
      </c>
      <c r="BH13" s="17">
        <v>0.26200520098777202</v>
      </c>
      <c r="BI13" s="17">
        <v>0.45814345509724902</v>
      </c>
      <c r="BJ13" s="17"/>
      <c r="BK13" s="17">
        <v>0.247242200658843</v>
      </c>
      <c r="BL13" s="17">
        <v>0.215535721121836</v>
      </c>
      <c r="BM13" s="17">
        <v>0.20101471454196501</v>
      </c>
      <c r="BN13" s="17">
        <v>0.216714101067318</v>
      </c>
      <c r="BO13" s="17">
        <v>0.195733153192715</v>
      </c>
      <c r="BP13" s="17">
        <v>0.278412187742684</v>
      </c>
      <c r="BQ13" s="17">
        <v>0.26545168187656298</v>
      </c>
      <c r="BR13" s="17">
        <v>0.38234892736655401</v>
      </c>
      <c r="BS13" s="17"/>
      <c r="BT13" s="17">
        <v>0.31479842274768299</v>
      </c>
      <c r="BU13" s="17">
        <v>0.14386405825420401</v>
      </c>
      <c r="BV13" s="17">
        <v>0.20021869443933599</v>
      </c>
      <c r="BW13" s="17"/>
      <c r="BX13" s="17">
        <v>0.27432001102681502</v>
      </c>
      <c r="BY13" s="17">
        <v>0.20185079484924101</v>
      </c>
      <c r="BZ13" s="17"/>
      <c r="CA13" s="17">
        <v>0.58044570449268895</v>
      </c>
      <c r="CB13" s="17">
        <v>0.291731606979728</v>
      </c>
      <c r="CC13" s="17">
        <v>0.16951061015263899</v>
      </c>
      <c r="CD13" s="17">
        <v>0.17192428876678301</v>
      </c>
      <c r="CE13" s="17">
        <v>0.18012738597022701</v>
      </c>
    </row>
    <row r="14" spans="2:83" x14ac:dyDescent="0.35">
      <c r="B14" s="18" t="s">
        <v>113</v>
      </c>
      <c r="C14" s="19">
        <v>3.1539852909428102E-2</v>
      </c>
      <c r="D14" s="19">
        <v>3.5230824486980797E-2</v>
      </c>
      <c r="E14" s="19">
        <v>2.77735299832285E-2</v>
      </c>
      <c r="F14" s="19"/>
      <c r="G14" s="19">
        <v>2.21555830544501E-2</v>
      </c>
      <c r="H14" s="19">
        <v>3.54911097553657E-2</v>
      </c>
      <c r="I14" s="19">
        <v>2.9357146238992601E-2</v>
      </c>
      <c r="J14" s="19">
        <v>4.59866643277504E-2</v>
      </c>
      <c r="K14" s="19">
        <v>2.16171341647887E-2</v>
      </c>
      <c r="L14" s="19">
        <v>3.0101459791422501E-2</v>
      </c>
      <c r="M14" s="19"/>
      <c r="N14" s="19">
        <v>2.38714243206175E-2</v>
      </c>
      <c r="O14" s="19">
        <v>3.8501145637651397E-2</v>
      </c>
      <c r="P14" s="19">
        <v>0</v>
      </c>
      <c r="Q14" s="19">
        <v>5.0818998668985697E-2</v>
      </c>
      <c r="R14" s="19">
        <v>3.2799998498258202E-2</v>
      </c>
      <c r="S14" s="19">
        <v>3.6460434599454597E-2</v>
      </c>
      <c r="T14" s="19">
        <v>1.36972255624124E-2</v>
      </c>
      <c r="U14" s="19">
        <v>2.71560419590023E-2</v>
      </c>
      <c r="V14" s="19">
        <v>2.7809295287353201E-2</v>
      </c>
      <c r="W14" s="19">
        <v>5.6197085782235E-2</v>
      </c>
      <c r="X14" s="19">
        <v>3.1058652812640499E-2</v>
      </c>
      <c r="Y14" s="19">
        <v>4.3111210199257899E-2</v>
      </c>
      <c r="Z14" s="19"/>
      <c r="AA14" s="19">
        <v>6.7568888627604498E-3</v>
      </c>
      <c r="AB14" s="19">
        <v>5.37881414642963E-2</v>
      </c>
      <c r="AC14" s="19">
        <v>1.6931503712919301E-2</v>
      </c>
      <c r="AD14" s="19">
        <v>5.1152108872921903E-2</v>
      </c>
      <c r="AE14" s="19"/>
      <c r="AF14" s="19">
        <v>2.65456465466101E-2</v>
      </c>
      <c r="AG14" s="19">
        <v>4.5215988819274099E-2</v>
      </c>
      <c r="AH14" s="19">
        <v>2.4607937695579299E-2</v>
      </c>
      <c r="AI14" s="19">
        <v>6.8986369670498903E-3</v>
      </c>
      <c r="AJ14" s="19">
        <v>6.8562677169434996E-2</v>
      </c>
      <c r="AK14" s="19">
        <v>0</v>
      </c>
      <c r="AL14" s="19"/>
      <c r="AM14" s="19">
        <v>4.4236705880404202E-2</v>
      </c>
      <c r="AN14" s="19">
        <v>2.7328101242226101E-2</v>
      </c>
      <c r="AO14" s="19">
        <v>4.4617076314313497E-2</v>
      </c>
      <c r="AP14" s="19">
        <v>0</v>
      </c>
      <c r="AQ14" s="19">
        <v>2.3810444405422401E-2</v>
      </c>
      <c r="AR14" s="19"/>
      <c r="AS14" s="19">
        <v>2.5646012565400899E-2</v>
      </c>
      <c r="AT14" s="19">
        <v>2.2000656540385001E-2</v>
      </c>
      <c r="AU14" s="19">
        <v>4.0054282755527103E-2</v>
      </c>
      <c r="AV14" s="19"/>
      <c r="AW14" s="19">
        <v>2.8445634230307201E-2</v>
      </c>
      <c r="AX14" s="19">
        <v>5.2046063649511497E-2</v>
      </c>
      <c r="AY14" s="19">
        <v>2.17964181242928E-2</v>
      </c>
      <c r="AZ14" s="19">
        <v>1.97102694954602E-2</v>
      </c>
      <c r="BA14" s="19">
        <v>0</v>
      </c>
      <c r="BB14" s="19"/>
      <c r="BC14" s="19">
        <v>8.8121281361411303E-3</v>
      </c>
      <c r="BD14" s="19">
        <v>4.9040070387300801E-2</v>
      </c>
      <c r="BE14" s="19" t="s">
        <v>101</v>
      </c>
      <c r="BF14" s="19">
        <v>1.8702167819288001E-2</v>
      </c>
      <c r="BG14" s="19">
        <v>1.8833189505538601E-2</v>
      </c>
      <c r="BH14" s="19">
        <v>2.4760303460439299E-2</v>
      </c>
      <c r="BI14" s="19">
        <v>0.14096284685855601</v>
      </c>
      <c r="BJ14" s="19"/>
      <c r="BK14" s="19">
        <v>0</v>
      </c>
      <c r="BL14" s="19">
        <v>4.4985757929163497E-2</v>
      </c>
      <c r="BM14" s="19">
        <v>3.0480703054877899E-2</v>
      </c>
      <c r="BN14" s="19">
        <v>2.5947663209114898E-2</v>
      </c>
      <c r="BO14" s="19">
        <v>1.0834182176968601E-2</v>
      </c>
      <c r="BP14" s="19">
        <v>5.2803584795801897E-2</v>
      </c>
      <c r="BQ14" s="19">
        <v>3.5484122644791803E-2</v>
      </c>
      <c r="BR14" s="19">
        <v>1.7360719705187599E-2</v>
      </c>
      <c r="BS14" s="19"/>
      <c r="BT14" s="19">
        <v>2.5655610284556599E-2</v>
      </c>
      <c r="BU14" s="19">
        <v>2.0201067862014799E-2</v>
      </c>
      <c r="BV14" s="19">
        <v>3.9625081208220399E-2</v>
      </c>
      <c r="BW14" s="19"/>
      <c r="BX14" s="19">
        <v>7.6098451930331299E-3</v>
      </c>
      <c r="BY14" s="19">
        <v>3.9102253157026298E-2</v>
      </c>
      <c r="BZ14" s="19"/>
      <c r="CA14" s="19">
        <v>0</v>
      </c>
      <c r="CB14" s="19">
        <v>1.83094460642458E-2</v>
      </c>
      <c r="CC14" s="19">
        <v>4.1117034097442703E-2</v>
      </c>
      <c r="CD14" s="19">
        <v>2.06261493656083E-2</v>
      </c>
      <c r="CE14" s="19">
        <v>3.5864673931250798E-2</v>
      </c>
    </row>
    <row r="15" spans="2:83" x14ac:dyDescent="0.35">
      <c r="B15" s="16" t="s">
        <v>142</v>
      </c>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E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422</v>
      </c>
      <c r="D7" s="10">
        <v>204</v>
      </c>
      <c r="E7" s="10">
        <v>218</v>
      </c>
      <c r="F7" s="10"/>
      <c r="G7" s="10" t="s">
        <v>100</v>
      </c>
      <c r="H7" s="10" t="s">
        <v>100</v>
      </c>
      <c r="I7" s="10" t="s">
        <v>100</v>
      </c>
      <c r="J7" s="10">
        <v>5</v>
      </c>
      <c r="K7" s="10">
        <v>54</v>
      </c>
      <c r="L7" s="10">
        <v>363</v>
      </c>
      <c r="M7" s="10"/>
      <c r="N7" s="10">
        <v>24</v>
      </c>
      <c r="O7" s="10">
        <v>47</v>
      </c>
      <c r="P7" s="10">
        <v>50</v>
      </c>
      <c r="Q7" s="10">
        <v>33</v>
      </c>
      <c r="R7" s="10">
        <v>35</v>
      </c>
      <c r="S7" s="10">
        <v>23</v>
      </c>
      <c r="T7" s="10">
        <v>37</v>
      </c>
      <c r="U7" s="10">
        <v>23</v>
      </c>
      <c r="V7" s="10">
        <v>53</v>
      </c>
      <c r="W7" s="10">
        <v>57</v>
      </c>
      <c r="X7" s="10">
        <v>30</v>
      </c>
      <c r="Y7" s="10">
        <v>10</v>
      </c>
      <c r="Z7" s="10"/>
      <c r="AA7" s="10">
        <v>121</v>
      </c>
      <c r="AB7" s="10">
        <v>102</v>
      </c>
      <c r="AC7" s="10">
        <v>67</v>
      </c>
      <c r="AD7" s="10">
        <v>128</v>
      </c>
      <c r="AE7" s="10"/>
      <c r="AF7" s="10">
        <v>24</v>
      </c>
      <c r="AG7" s="10">
        <v>139</v>
      </c>
      <c r="AH7" s="10">
        <v>51</v>
      </c>
      <c r="AI7" s="10">
        <v>102</v>
      </c>
      <c r="AJ7" s="10">
        <v>83</v>
      </c>
      <c r="AK7" s="10">
        <v>23</v>
      </c>
      <c r="AL7" s="10"/>
      <c r="AM7" s="10">
        <v>238</v>
      </c>
      <c r="AN7" s="10">
        <v>61</v>
      </c>
      <c r="AO7" s="10">
        <v>40</v>
      </c>
      <c r="AP7" s="10">
        <v>11</v>
      </c>
      <c r="AQ7" s="10">
        <v>25</v>
      </c>
      <c r="AR7" s="10"/>
      <c r="AS7" s="10">
        <v>170</v>
      </c>
      <c r="AT7" s="10">
        <v>85</v>
      </c>
      <c r="AU7" s="10">
        <v>19</v>
      </c>
      <c r="AV7" s="10"/>
      <c r="AW7" s="10">
        <v>137</v>
      </c>
      <c r="AX7" s="10">
        <v>118</v>
      </c>
      <c r="AY7" s="10">
        <v>90</v>
      </c>
      <c r="AZ7" s="10">
        <v>23</v>
      </c>
      <c r="BA7" s="10">
        <v>4</v>
      </c>
      <c r="BB7" s="10"/>
      <c r="BC7" s="10">
        <v>349</v>
      </c>
      <c r="BD7" s="10">
        <v>14</v>
      </c>
      <c r="BE7" s="10" t="s">
        <v>100</v>
      </c>
      <c r="BF7" s="10">
        <v>16</v>
      </c>
      <c r="BG7" s="10">
        <v>18</v>
      </c>
      <c r="BH7" s="10">
        <v>21</v>
      </c>
      <c r="BI7" s="10">
        <v>3</v>
      </c>
      <c r="BJ7" s="10"/>
      <c r="BK7" s="10">
        <v>20</v>
      </c>
      <c r="BL7" s="10">
        <v>115</v>
      </c>
      <c r="BM7" s="10">
        <v>110</v>
      </c>
      <c r="BN7" s="10">
        <v>68</v>
      </c>
      <c r="BO7" s="10">
        <v>31</v>
      </c>
      <c r="BP7" s="10">
        <v>31</v>
      </c>
      <c r="BQ7" s="10">
        <v>5</v>
      </c>
      <c r="BR7" s="10">
        <v>7</v>
      </c>
      <c r="BS7" s="10"/>
      <c r="BT7" s="10">
        <v>15</v>
      </c>
      <c r="BU7" s="10">
        <v>302</v>
      </c>
      <c r="BV7" s="10">
        <v>104</v>
      </c>
      <c r="BW7" s="10"/>
      <c r="BX7" s="10">
        <v>15</v>
      </c>
      <c r="BY7" s="10">
        <v>55</v>
      </c>
      <c r="BZ7" s="10"/>
      <c r="CA7" s="10" t="s">
        <v>100</v>
      </c>
      <c r="CB7" s="10" t="s">
        <v>100</v>
      </c>
      <c r="CC7" s="10" t="s">
        <v>100</v>
      </c>
      <c r="CD7" s="10" t="s">
        <v>100</v>
      </c>
      <c r="CE7" s="10" t="s">
        <v>100</v>
      </c>
    </row>
    <row r="8" spans="2:83" ht="30" customHeight="1" x14ac:dyDescent="0.35">
      <c r="B8" s="11" t="s">
        <v>20</v>
      </c>
      <c r="C8" s="11">
        <v>414</v>
      </c>
      <c r="D8" s="11">
        <v>199</v>
      </c>
      <c r="E8" s="11">
        <v>215</v>
      </c>
      <c r="F8" s="11"/>
      <c r="G8" s="11" t="s">
        <v>100</v>
      </c>
      <c r="H8" s="11" t="s">
        <v>100</v>
      </c>
      <c r="I8" s="11" t="s">
        <v>100</v>
      </c>
      <c r="J8" s="11">
        <v>5</v>
      </c>
      <c r="K8" s="11">
        <v>53</v>
      </c>
      <c r="L8" s="11">
        <v>356</v>
      </c>
      <c r="M8" s="11"/>
      <c r="N8" s="11">
        <v>24</v>
      </c>
      <c r="O8" s="11">
        <v>47</v>
      </c>
      <c r="P8" s="11">
        <v>50</v>
      </c>
      <c r="Q8" s="11">
        <v>32</v>
      </c>
      <c r="R8" s="11">
        <v>37</v>
      </c>
      <c r="S8" s="11">
        <v>25</v>
      </c>
      <c r="T8" s="11">
        <v>38</v>
      </c>
      <c r="U8" s="11">
        <v>19</v>
      </c>
      <c r="V8" s="11">
        <v>54</v>
      </c>
      <c r="W8" s="11">
        <v>51</v>
      </c>
      <c r="X8" s="11">
        <v>28</v>
      </c>
      <c r="Y8" s="11">
        <v>9</v>
      </c>
      <c r="Z8" s="11"/>
      <c r="AA8" s="11">
        <v>120</v>
      </c>
      <c r="AB8" s="11">
        <v>94</v>
      </c>
      <c r="AC8" s="11">
        <v>84</v>
      </c>
      <c r="AD8" s="11">
        <v>112</v>
      </c>
      <c r="AE8" s="11"/>
      <c r="AF8" s="11">
        <v>23</v>
      </c>
      <c r="AG8" s="11">
        <v>138</v>
      </c>
      <c r="AH8" s="11">
        <v>50</v>
      </c>
      <c r="AI8" s="11">
        <v>98</v>
      </c>
      <c r="AJ8" s="11">
        <v>82</v>
      </c>
      <c r="AK8" s="11">
        <v>24</v>
      </c>
      <c r="AL8" s="11"/>
      <c r="AM8" s="11">
        <v>236</v>
      </c>
      <c r="AN8" s="11">
        <v>59</v>
      </c>
      <c r="AO8" s="11">
        <v>39</v>
      </c>
      <c r="AP8" s="11">
        <v>12</v>
      </c>
      <c r="AQ8" s="11">
        <v>23</v>
      </c>
      <c r="AR8" s="11"/>
      <c r="AS8" s="11">
        <v>170</v>
      </c>
      <c r="AT8" s="11">
        <v>83</v>
      </c>
      <c r="AU8" s="11">
        <v>17</v>
      </c>
      <c r="AV8" s="11"/>
      <c r="AW8" s="11">
        <v>137</v>
      </c>
      <c r="AX8" s="11">
        <v>117</v>
      </c>
      <c r="AY8" s="11">
        <v>87</v>
      </c>
      <c r="AZ8" s="11">
        <v>22</v>
      </c>
      <c r="BA8" s="11">
        <v>4</v>
      </c>
      <c r="BB8" s="11"/>
      <c r="BC8" s="11">
        <v>346</v>
      </c>
      <c r="BD8" s="11">
        <v>13</v>
      </c>
      <c r="BE8" s="11" t="s">
        <v>100</v>
      </c>
      <c r="BF8" s="11">
        <v>15</v>
      </c>
      <c r="BG8" s="11">
        <v>17</v>
      </c>
      <c r="BH8" s="11">
        <v>20</v>
      </c>
      <c r="BI8" s="11">
        <v>2</v>
      </c>
      <c r="BJ8" s="11"/>
      <c r="BK8" s="11">
        <v>19</v>
      </c>
      <c r="BL8" s="11">
        <v>108</v>
      </c>
      <c r="BM8" s="11">
        <v>111</v>
      </c>
      <c r="BN8" s="11">
        <v>69</v>
      </c>
      <c r="BO8" s="11">
        <v>32</v>
      </c>
      <c r="BP8" s="11">
        <v>30</v>
      </c>
      <c r="BQ8" s="11">
        <v>5</v>
      </c>
      <c r="BR8" s="11">
        <v>7</v>
      </c>
      <c r="BS8" s="11"/>
      <c r="BT8" s="11">
        <v>15</v>
      </c>
      <c r="BU8" s="11">
        <v>297</v>
      </c>
      <c r="BV8" s="11">
        <v>102</v>
      </c>
      <c r="BW8" s="11"/>
      <c r="BX8" s="11">
        <v>15</v>
      </c>
      <c r="BY8" s="11">
        <v>54</v>
      </c>
      <c r="BZ8" s="11"/>
      <c r="CA8" s="11" t="s">
        <v>100</v>
      </c>
      <c r="CB8" s="11" t="s">
        <v>100</v>
      </c>
      <c r="CC8" s="11" t="s">
        <v>100</v>
      </c>
      <c r="CD8" s="11" t="s">
        <v>100</v>
      </c>
      <c r="CE8" s="11" t="s">
        <v>100</v>
      </c>
    </row>
    <row r="9" spans="2:83" x14ac:dyDescent="0.35">
      <c r="B9" s="18" t="s">
        <v>251</v>
      </c>
      <c r="C9" s="17">
        <v>0.80318529814607997</v>
      </c>
      <c r="D9" s="17">
        <v>0.82003263823510097</v>
      </c>
      <c r="E9" s="17">
        <v>0.78764001329609301</v>
      </c>
      <c r="F9" s="17"/>
      <c r="G9" s="17" t="s">
        <v>101</v>
      </c>
      <c r="H9" s="17" t="s">
        <v>101</v>
      </c>
      <c r="I9" s="17" t="s">
        <v>101</v>
      </c>
      <c r="J9" s="17">
        <v>0.24222985285012699</v>
      </c>
      <c r="K9" s="17">
        <v>0.65394055945752605</v>
      </c>
      <c r="L9" s="17">
        <v>0.83285183347942904</v>
      </c>
      <c r="M9" s="17"/>
      <c r="N9" s="17">
        <v>0.84041412410330296</v>
      </c>
      <c r="O9" s="17">
        <v>0.89170188094080605</v>
      </c>
      <c r="P9" s="17">
        <v>0.75821665180944897</v>
      </c>
      <c r="Q9" s="17">
        <v>0.80983876343108296</v>
      </c>
      <c r="R9" s="17">
        <v>0.85635274390662097</v>
      </c>
      <c r="S9" s="17">
        <v>0.73208751390595705</v>
      </c>
      <c r="T9" s="17">
        <v>0.801702568054659</v>
      </c>
      <c r="U9" s="17">
        <v>0.69213555687962203</v>
      </c>
      <c r="V9" s="17">
        <v>0.73214926310227701</v>
      </c>
      <c r="W9" s="17">
        <v>0.80327155804517203</v>
      </c>
      <c r="X9" s="17">
        <v>0.90547541571833801</v>
      </c>
      <c r="Y9" s="17">
        <v>0.799555339674486</v>
      </c>
      <c r="Z9" s="17"/>
      <c r="AA9" s="17">
        <v>0.85213941091179302</v>
      </c>
      <c r="AB9" s="17">
        <v>0.74260584246691397</v>
      </c>
      <c r="AC9" s="17">
        <v>0.76345545141719495</v>
      </c>
      <c r="AD9" s="17">
        <v>0.84311210449156804</v>
      </c>
      <c r="AE9" s="17"/>
      <c r="AF9" s="17">
        <v>0.79545127785416403</v>
      </c>
      <c r="AG9" s="17">
        <v>0.84656585956768804</v>
      </c>
      <c r="AH9" s="17">
        <v>0.74020511182429805</v>
      </c>
      <c r="AI9" s="17">
        <v>0.80093021040189905</v>
      </c>
      <c r="AJ9" s="17">
        <v>0.799242415256052</v>
      </c>
      <c r="AK9" s="17">
        <v>0.71497189277158002</v>
      </c>
      <c r="AL9" s="17"/>
      <c r="AM9" s="17">
        <v>0.820150020062272</v>
      </c>
      <c r="AN9" s="17">
        <v>0.80283237565405996</v>
      </c>
      <c r="AO9" s="17">
        <v>0.72654374620088802</v>
      </c>
      <c r="AP9" s="17">
        <v>0.90022992573204996</v>
      </c>
      <c r="AQ9" s="17">
        <v>0.82269340212320496</v>
      </c>
      <c r="AR9" s="17"/>
      <c r="AS9" s="17">
        <v>0.84871704194005104</v>
      </c>
      <c r="AT9" s="17">
        <v>0.80555608560057101</v>
      </c>
      <c r="AU9" s="17">
        <v>0.67656121954398796</v>
      </c>
      <c r="AV9" s="17"/>
      <c r="AW9" s="17">
        <v>0.77377203811932804</v>
      </c>
      <c r="AX9" s="17">
        <v>0.79695144380194705</v>
      </c>
      <c r="AY9" s="17">
        <v>0.83636871054377604</v>
      </c>
      <c r="AZ9" s="17">
        <v>0.74697170698097204</v>
      </c>
      <c r="BA9" s="17">
        <v>1</v>
      </c>
      <c r="BB9" s="17"/>
      <c r="BC9" s="17">
        <v>0.81724482889192496</v>
      </c>
      <c r="BD9" s="17">
        <v>0.63446411470097097</v>
      </c>
      <c r="BE9" s="17" t="s">
        <v>101</v>
      </c>
      <c r="BF9" s="17">
        <v>0.67589622652759396</v>
      </c>
      <c r="BG9" s="17">
        <v>0.61223997046855705</v>
      </c>
      <c r="BH9" s="17">
        <v>0.89795016322443</v>
      </c>
      <c r="BI9" s="17">
        <v>1</v>
      </c>
      <c r="BJ9" s="17"/>
      <c r="BK9" s="17">
        <v>0.75277992464016696</v>
      </c>
      <c r="BL9" s="17">
        <v>0.82278330475129702</v>
      </c>
      <c r="BM9" s="17">
        <v>0.74820196479430701</v>
      </c>
      <c r="BN9" s="17">
        <v>0.82934998859019604</v>
      </c>
      <c r="BO9" s="17">
        <v>0.83402189415156402</v>
      </c>
      <c r="BP9" s="17">
        <v>0.85607522557857796</v>
      </c>
      <c r="BQ9" s="17">
        <v>1</v>
      </c>
      <c r="BR9" s="17">
        <v>0.71301986861978295</v>
      </c>
      <c r="BS9" s="17"/>
      <c r="BT9" s="17">
        <v>0.49734488271384902</v>
      </c>
      <c r="BU9" s="17">
        <v>0.81822389805540297</v>
      </c>
      <c r="BV9" s="17">
        <v>0.80245552052754499</v>
      </c>
      <c r="BW9" s="17"/>
      <c r="BX9" s="17">
        <v>0.79726399879533005</v>
      </c>
      <c r="BY9" s="17">
        <v>0.68001545109804296</v>
      </c>
      <c r="BZ9" s="17"/>
      <c r="CA9" s="17" t="s">
        <v>101</v>
      </c>
      <c r="CB9" s="17" t="s">
        <v>101</v>
      </c>
      <c r="CC9" s="17" t="s">
        <v>101</v>
      </c>
      <c r="CD9" s="17" t="s">
        <v>101</v>
      </c>
      <c r="CE9" s="17" t="s">
        <v>101</v>
      </c>
    </row>
    <row r="10" spans="2:83" x14ac:dyDescent="0.35">
      <c r="B10" s="18" t="s">
        <v>252</v>
      </c>
      <c r="C10" s="17">
        <v>9.8648864295261901E-2</v>
      </c>
      <c r="D10" s="17">
        <v>9.0193772894458707E-2</v>
      </c>
      <c r="E10" s="17">
        <v>0.106450499661062</v>
      </c>
      <c r="F10" s="17"/>
      <c r="G10" s="17" t="s">
        <v>101</v>
      </c>
      <c r="H10" s="17" t="s">
        <v>101</v>
      </c>
      <c r="I10" s="17" t="s">
        <v>101</v>
      </c>
      <c r="J10" s="17">
        <v>0.392102117782612</v>
      </c>
      <c r="K10" s="17">
        <v>0.15411044601614099</v>
      </c>
      <c r="L10" s="17">
        <v>8.6517243329457205E-2</v>
      </c>
      <c r="M10" s="17"/>
      <c r="N10" s="17">
        <v>0.119874194072647</v>
      </c>
      <c r="O10" s="17">
        <v>4.2122539125977E-2</v>
      </c>
      <c r="P10" s="17">
        <v>6.9768997609210806E-2</v>
      </c>
      <c r="Q10" s="17">
        <v>0.155369310847919</v>
      </c>
      <c r="R10" s="17">
        <v>4.8720935506409997E-2</v>
      </c>
      <c r="S10" s="17">
        <v>8.5909986644323699E-2</v>
      </c>
      <c r="T10" s="17">
        <v>0.103266046392092</v>
      </c>
      <c r="U10" s="17">
        <v>0.101140797513449</v>
      </c>
      <c r="V10" s="17">
        <v>0.17726920750441399</v>
      </c>
      <c r="W10" s="17">
        <v>7.2178393171291905E-2</v>
      </c>
      <c r="X10" s="17">
        <v>9.45245842816618E-2</v>
      </c>
      <c r="Y10" s="17">
        <v>0.200444660325514</v>
      </c>
      <c r="Z10" s="17"/>
      <c r="AA10" s="17">
        <v>7.6904516557342095E-2</v>
      </c>
      <c r="AB10" s="17">
        <v>0.15028470013505499</v>
      </c>
      <c r="AC10" s="17">
        <v>8.8568886902508998E-2</v>
      </c>
      <c r="AD10" s="17">
        <v>7.9985311383533694E-2</v>
      </c>
      <c r="AE10" s="17"/>
      <c r="AF10" s="17">
        <v>8.4229675573338103E-2</v>
      </c>
      <c r="AG10" s="17">
        <v>8.1139474418358407E-2</v>
      </c>
      <c r="AH10" s="17">
        <v>0.16302289029995201</v>
      </c>
      <c r="AI10" s="17">
        <v>0.10002938745121399</v>
      </c>
      <c r="AJ10" s="17">
        <v>6.7276042213229206E-2</v>
      </c>
      <c r="AK10" s="17">
        <v>0.17988239902766701</v>
      </c>
      <c r="AL10" s="17"/>
      <c r="AM10" s="17">
        <v>8.7956424692359106E-2</v>
      </c>
      <c r="AN10" s="17">
        <v>0.118867833637673</v>
      </c>
      <c r="AO10" s="17">
        <v>0.139475740615355</v>
      </c>
      <c r="AP10" s="17">
        <v>0</v>
      </c>
      <c r="AQ10" s="17">
        <v>7.4777069579367098E-2</v>
      </c>
      <c r="AR10" s="17"/>
      <c r="AS10" s="17">
        <v>5.5909551748356698E-2</v>
      </c>
      <c r="AT10" s="17">
        <v>0.123152031376718</v>
      </c>
      <c r="AU10" s="17">
        <v>0.16352607900963301</v>
      </c>
      <c r="AV10" s="17"/>
      <c r="AW10" s="17">
        <v>0.117164595308982</v>
      </c>
      <c r="AX10" s="17">
        <v>9.4380099679205798E-2</v>
      </c>
      <c r="AY10" s="17">
        <v>7.2159951495581603E-2</v>
      </c>
      <c r="AZ10" s="17">
        <v>0.136870013720819</v>
      </c>
      <c r="BA10" s="17">
        <v>0</v>
      </c>
      <c r="BB10" s="17"/>
      <c r="BC10" s="17">
        <v>9.5863296048790306E-2</v>
      </c>
      <c r="BD10" s="17">
        <v>0.14173738526749999</v>
      </c>
      <c r="BE10" s="17" t="s">
        <v>101</v>
      </c>
      <c r="BF10" s="17">
        <v>0</v>
      </c>
      <c r="BG10" s="17">
        <v>0.28186546103513199</v>
      </c>
      <c r="BH10" s="17">
        <v>5.2549387099365699E-2</v>
      </c>
      <c r="BI10" s="17">
        <v>0</v>
      </c>
      <c r="BJ10" s="17"/>
      <c r="BK10" s="17">
        <v>0.20323441021577801</v>
      </c>
      <c r="BL10" s="17">
        <v>8.2152401338974099E-2</v>
      </c>
      <c r="BM10" s="17">
        <v>0.120772040339307</v>
      </c>
      <c r="BN10" s="17">
        <v>0.1090652780377</v>
      </c>
      <c r="BO10" s="17">
        <v>3.2817663952392703E-2</v>
      </c>
      <c r="BP10" s="17">
        <v>8.5846419353251893E-2</v>
      </c>
      <c r="BQ10" s="17">
        <v>0</v>
      </c>
      <c r="BR10" s="17">
        <v>0</v>
      </c>
      <c r="BS10" s="17"/>
      <c r="BT10" s="17">
        <v>0.27931302346626402</v>
      </c>
      <c r="BU10" s="17">
        <v>9.2841122564561604E-2</v>
      </c>
      <c r="BV10" s="17">
        <v>8.9939518809040803E-2</v>
      </c>
      <c r="BW10" s="17"/>
      <c r="BX10" s="17">
        <v>0</v>
      </c>
      <c r="BY10" s="17">
        <v>0.16945645872638301</v>
      </c>
      <c r="BZ10" s="17"/>
      <c r="CA10" s="17" t="s">
        <v>101</v>
      </c>
      <c r="CB10" s="17" t="s">
        <v>101</v>
      </c>
      <c r="CC10" s="17" t="s">
        <v>101</v>
      </c>
      <c r="CD10" s="17" t="s">
        <v>101</v>
      </c>
      <c r="CE10" s="17" t="s">
        <v>101</v>
      </c>
    </row>
    <row r="11" spans="2:83" x14ac:dyDescent="0.35">
      <c r="B11" s="18" t="s">
        <v>253</v>
      </c>
      <c r="C11" s="17">
        <v>4.1415781300460398E-2</v>
      </c>
      <c r="D11" s="17">
        <v>3.8918352063756601E-2</v>
      </c>
      <c r="E11" s="17">
        <v>4.3720195449643902E-2</v>
      </c>
      <c r="F11" s="17"/>
      <c r="G11" s="17" t="s">
        <v>101</v>
      </c>
      <c r="H11" s="17" t="s">
        <v>101</v>
      </c>
      <c r="I11" s="17" t="s">
        <v>101</v>
      </c>
      <c r="J11" s="17">
        <v>0</v>
      </c>
      <c r="K11" s="17">
        <v>0.114379522799645</v>
      </c>
      <c r="L11" s="17">
        <v>3.1023851363764399E-2</v>
      </c>
      <c r="M11" s="17"/>
      <c r="N11" s="17">
        <v>0</v>
      </c>
      <c r="O11" s="17">
        <v>4.8021742337009503E-2</v>
      </c>
      <c r="P11" s="17">
        <v>4.6073992313062702E-2</v>
      </c>
      <c r="Q11" s="17">
        <v>3.4791925720997999E-2</v>
      </c>
      <c r="R11" s="17">
        <v>2.5450297244622999E-2</v>
      </c>
      <c r="S11" s="17">
        <v>5.54455986698838E-2</v>
      </c>
      <c r="T11" s="17">
        <v>3.4157996267158701E-2</v>
      </c>
      <c r="U11" s="17">
        <v>4.4081862121088299E-2</v>
      </c>
      <c r="V11" s="17">
        <v>7.6028813679983306E-2</v>
      </c>
      <c r="W11" s="17">
        <v>5.60616369689418E-2</v>
      </c>
      <c r="X11" s="17">
        <v>0</v>
      </c>
      <c r="Y11" s="17">
        <v>0</v>
      </c>
      <c r="Z11" s="17"/>
      <c r="AA11" s="17">
        <v>2.6132032656919501E-2</v>
      </c>
      <c r="AB11" s="17">
        <v>3.9225017650796799E-2</v>
      </c>
      <c r="AC11" s="17">
        <v>9.0638129291399194E-2</v>
      </c>
      <c r="AD11" s="17">
        <v>2.3984156791244101E-2</v>
      </c>
      <c r="AE11" s="17"/>
      <c r="AF11" s="17">
        <v>0</v>
      </c>
      <c r="AG11" s="17">
        <v>2.63995117349612E-2</v>
      </c>
      <c r="AH11" s="17">
        <v>8.0547123999718195E-2</v>
      </c>
      <c r="AI11" s="17">
        <v>6.1346147936601501E-2</v>
      </c>
      <c r="AJ11" s="17">
        <v>4.2353826727117898E-2</v>
      </c>
      <c r="AK11" s="17">
        <v>0</v>
      </c>
      <c r="AL11" s="17"/>
      <c r="AM11" s="17">
        <v>4.6026242503677303E-2</v>
      </c>
      <c r="AN11" s="17">
        <v>1.3981562577458299E-2</v>
      </c>
      <c r="AO11" s="17">
        <v>6.3750481345640098E-2</v>
      </c>
      <c r="AP11" s="17">
        <v>0</v>
      </c>
      <c r="AQ11" s="17">
        <v>0</v>
      </c>
      <c r="AR11" s="17"/>
      <c r="AS11" s="17">
        <v>4.2519727118609803E-2</v>
      </c>
      <c r="AT11" s="17">
        <v>2.3017987152451999E-2</v>
      </c>
      <c r="AU11" s="17">
        <v>0</v>
      </c>
      <c r="AV11" s="17"/>
      <c r="AW11" s="17">
        <v>3.3800801488057503E-2</v>
      </c>
      <c r="AX11" s="17">
        <v>6.2939499632714793E-2</v>
      </c>
      <c r="AY11" s="17">
        <v>3.8004441908793499E-2</v>
      </c>
      <c r="AZ11" s="17">
        <v>4.2636996559951103E-2</v>
      </c>
      <c r="BA11" s="17">
        <v>0</v>
      </c>
      <c r="BB11" s="17"/>
      <c r="BC11" s="17">
        <v>3.4777031742139003E-2</v>
      </c>
      <c r="BD11" s="17">
        <v>7.1097122321449296E-2</v>
      </c>
      <c r="BE11" s="17" t="s">
        <v>101</v>
      </c>
      <c r="BF11" s="17">
        <v>0.21339643632678401</v>
      </c>
      <c r="BG11" s="17">
        <v>0</v>
      </c>
      <c r="BH11" s="17">
        <v>4.9500449676204102E-2</v>
      </c>
      <c r="BI11" s="17">
        <v>0</v>
      </c>
      <c r="BJ11" s="17"/>
      <c r="BK11" s="17">
        <v>0</v>
      </c>
      <c r="BL11" s="17">
        <v>2.6481505714997199E-2</v>
      </c>
      <c r="BM11" s="17">
        <v>7.9635527882997603E-2</v>
      </c>
      <c r="BN11" s="17">
        <v>1.55237245739882E-2</v>
      </c>
      <c r="BO11" s="17">
        <v>6.9906282640848805E-2</v>
      </c>
      <c r="BP11" s="17">
        <v>0</v>
      </c>
      <c r="BQ11" s="17">
        <v>0</v>
      </c>
      <c r="BR11" s="17">
        <v>0.185417626330909</v>
      </c>
      <c r="BS11" s="17"/>
      <c r="BT11" s="17">
        <v>8.7524917789194495E-2</v>
      </c>
      <c r="BU11" s="17">
        <v>3.8979975189483998E-2</v>
      </c>
      <c r="BV11" s="17">
        <v>4.2133689437297298E-2</v>
      </c>
      <c r="BW11" s="17"/>
      <c r="BX11" s="17">
        <v>8.3624228458718197E-2</v>
      </c>
      <c r="BY11" s="17">
        <v>5.7322894447728097E-2</v>
      </c>
      <c r="BZ11" s="17"/>
      <c r="CA11" s="17" t="s">
        <v>101</v>
      </c>
      <c r="CB11" s="17" t="s">
        <v>101</v>
      </c>
      <c r="CC11" s="17" t="s">
        <v>101</v>
      </c>
      <c r="CD11" s="17" t="s">
        <v>101</v>
      </c>
      <c r="CE11" s="17" t="s">
        <v>101</v>
      </c>
    </row>
    <row r="12" spans="2:83" x14ac:dyDescent="0.35">
      <c r="B12" s="18" t="s">
        <v>254</v>
      </c>
      <c r="C12" s="17">
        <v>1.6846071631493799E-2</v>
      </c>
      <c r="D12" s="17">
        <v>1.3548173061237199E-2</v>
      </c>
      <c r="E12" s="17">
        <v>1.98890904350623E-2</v>
      </c>
      <c r="F12" s="17"/>
      <c r="G12" s="17" t="s">
        <v>101</v>
      </c>
      <c r="H12" s="17" t="s">
        <v>101</v>
      </c>
      <c r="I12" s="17" t="s">
        <v>101</v>
      </c>
      <c r="J12" s="17">
        <v>0</v>
      </c>
      <c r="K12" s="17">
        <v>1.7578366696297799E-2</v>
      </c>
      <c r="L12" s="17">
        <v>1.6955789029962101E-2</v>
      </c>
      <c r="M12" s="17"/>
      <c r="N12" s="17">
        <v>3.9711681824050299E-2</v>
      </c>
      <c r="O12" s="17">
        <v>1.8153837596207902E-2</v>
      </c>
      <c r="P12" s="17">
        <v>4.1381933769648098E-2</v>
      </c>
      <c r="Q12" s="17">
        <v>0</v>
      </c>
      <c r="R12" s="17">
        <v>1.8430210854972099E-2</v>
      </c>
      <c r="S12" s="17">
        <v>0</v>
      </c>
      <c r="T12" s="17">
        <v>2.56114522511958E-2</v>
      </c>
      <c r="U12" s="17">
        <v>3.5922524836945503E-2</v>
      </c>
      <c r="V12" s="17">
        <v>1.4552715713326701E-2</v>
      </c>
      <c r="W12" s="17">
        <v>0</v>
      </c>
      <c r="X12" s="17">
        <v>0</v>
      </c>
      <c r="Y12" s="17">
        <v>0</v>
      </c>
      <c r="Z12" s="17"/>
      <c r="AA12" s="17">
        <v>5.6507029378895304E-3</v>
      </c>
      <c r="AB12" s="17">
        <v>2.0302824518388999E-2</v>
      </c>
      <c r="AC12" s="17">
        <v>1.4600622902871899E-2</v>
      </c>
      <c r="AD12" s="17">
        <v>2.8153572839191399E-2</v>
      </c>
      <c r="AE12" s="17"/>
      <c r="AF12" s="17">
        <v>7.9286704276080602E-2</v>
      </c>
      <c r="AG12" s="17">
        <v>2.0594054379355999E-2</v>
      </c>
      <c r="AH12" s="17">
        <v>0</v>
      </c>
      <c r="AI12" s="17">
        <v>8.0897016908937393E-3</v>
      </c>
      <c r="AJ12" s="17">
        <v>1.05581329733369E-2</v>
      </c>
      <c r="AK12" s="17">
        <v>2.8517687092554301E-2</v>
      </c>
      <c r="AL12" s="17"/>
      <c r="AM12" s="17">
        <v>1.69341864069649E-2</v>
      </c>
      <c r="AN12" s="17">
        <v>2.5717303154875699E-2</v>
      </c>
      <c r="AO12" s="17">
        <v>1.73068954253662E-2</v>
      </c>
      <c r="AP12" s="17">
        <v>0</v>
      </c>
      <c r="AQ12" s="17">
        <v>0</v>
      </c>
      <c r="AR12" s="17"/>
      <c r="AS12" s="17">
        <v>1.7869016196942901E-2</v>
      </c>
      <c r="AT12" s="17">
        <v>8.1174169540666006E-3</v>
      </c>
      <c r="AU12" s="17">
        <v>3.9407534478977498E-2</v>
      </c>
      <c r="AV12" s="17"/>
      <c r="AW12" s="17">
        <v>2.78413633763623E-2</v>
      </c>
      <c r="AX12" s="17">
        <v>1.46014422983452E-2</v>
      </c>
      <c r="AY12" s="17">
        <v>0</v>
      </c>
      <c r="AZ12" s="17">
        <v>3.08077473682094E-2</v>
      </c>
      <c r="BA12" s="17">
        <v>0</v>
      </c>
      <c r="BB12" s="17"/>
      <c r="BC12" s="17">
        <v>1.5937751189551999E-2</v>
      </c>
      <c r="BD12" s="17">
        <v>5.1371868560349802E-2</v>
      </c>
      <c r="BE12" s="17" t="s">
        <v>101</v>
      </c>
      <c r="BF12" s="17">
        <v>5.24367097783364E-2</v>
      </c>
      <c r="BG12" s="17">
        <v>0</v>
      </c>
      <c r="BH12" s="17">
        <v>0</v>
      </c>
      <c r="BI12" s="17">
        <v>0</v>
      </c>
      <c r="BJ12" s="17"/>
      <c r="BK12" s="17">
        <v>4.3985665144055303E-2</v>
      </c>
      <c r="BL12" s="17">
        <v>2.1567574796709298E-2</v>
      </c>
      <c r="BM12" s="17">
        <v>0</v>
      </c>
      <c r="BN12" s="17">
        <v>3.1292422567490798E-2</v>
      </c>
      <c r="BO12" s="17">
        <v>0</v>
      </c>
      <c r="BP12" s="17">
        <v>0</v>
      </c>
      <c r="BQ12" s="17">
        <v>0</v>
      </c>
      <c r="BR12" s="17">
        <v>0.101562505049308</v>
      </c>
      <c r="BS12" s="17"/>
      <c r="BT12" s="17">
        <v>8.2278279831673906E-2</v>
      </c>
      <c r="BU12" s="17">
        <v>1.3446036017186301E-2</v>
      </c>
      <c r="BV12" s="17">
        <v>1.72838690188576E-2</v>
      </c>
      <c r="BW12" s="17"/>
      <c r="BX12" s="17">
        <v>6.3621273649086596E-2</v>
      </c>
      <c r="BY12" s="17">
        <v>1.5600952755764E-2</v>
      </c>
      <c r="BZ12" s="17"/>
      <c r="CA12" s="17" t="s">
        <v>101</v>
      </c>
      <c r="CB12" s="17" t="s">
        <v>101</v>
      </c>
      <c r="CC12" s="17" t="s">
        <v>101</v>
      </c>
      <c r="CD12" s="17" t="s">
        <v>101</v>
      </c>
      <c r="CE12" s="17" t="s">
        <v>101</v>
      </c>
    </row>
    <row r="13" spans="2:83" x14ac:dyDescent="0.35">
      <c r="B13" s="18" t="s">
        <v>255</v>
      </c>
      <c r="C13" s="17">
        <v>2.80200091171619E-2</v>
      </c>
      <c r="D13" s="17">
        <v>3.3270735043177797E-2</v>
      </c>
      <c r="E13" s="17">
        <v>2.3175088212269501E-2</v>
      </c>
      <c r="F13" s="17"/>
      <c r="G13" s="17" t="s">
        <v>101</v>
      </c>
      <c r="H13" s="17" t="s">
        <v>101</v>
      </c>
      <c r="I13" s="17" t="s">
        <v>101</v>
      </c>
      <c r="J13" s="17">
        <v>0.365668029367261</v>
      </c>
      <c r="K13" s="17">
        <v>4.2444372876689701E-2</v>
      </c>
      <c r="L13" s="17">
        <v>2.1460903415221999E-2</v>
      </c>
      <c r="M13" s="17"/>
      <c r="N13" s="17">
        <v>0</v>
      </c>
      <c r="O13" s="17">
        <v>0</v>
      </c>
      <c r="P13" s="17">
        <v>6.48483954400009E-2</v>
      </c>
      <c r="Q13" s="17">
        <v>0</v>
      </c>
      <c r="R13" s="17">
        <v>5.10458124873737E-2</v>
      </c>
      <c r="S13" s="17">
        <v>4.0271250597137299E-2</v>
      </c>
      <c r="T13" s="17">
        <v>3.5261937034894102E-2</v>
      </c>
      <c r="U13" s="17">
        <v>0.12671925864889599</v>
      </c>
      <c r="V13" s="17">
        <v>0</v>
      </c>
      <c r="W13" s="17">
        <v>3.45021323781428E-2</v>
      </c>
      <c r="X13" s="17">
        <v>0</v>
      </c>
      <c r="Y13" s="17">
        <v>0</v>
      </c>
      <c r="Z13" s="17"/>
      <c r="AA13" s="17">
        <v>2.1028665200342099E-2</v>
      </c>
      <c r="AB13" s="17">
        <v>3.9033645329406501E-2</v>
      </c>
      <c r="AC13" s="17">
        <v>4.27369094860248E-2</v>
      </c>
      <c r="AD13" s="17">
        <v>1.61937659637513E-2</v>
      </c>
      <c r="AE13" s="17"/>
      <c r="AF13" s="17">
        <v>0</v>
      </c>
      <c r="AG13" s="17">
        <v>1.6367342193999102E-2</v>
      </c>
      <c r="AH13" s="17">
        <v>1.6224873876032001E-2</v>
      </c>
      <c r="AI13" s="17">
        <v>9.6336941924876004E-3</v>
      </c>
      <c r="AJ13" s="17">
        <v>7.0739920372534806E-2</v>
      </c>
      <c r="AK13" s="17">
        <v>7.6628021108198496E-2</v>
      </c>
      <c r="AL13" s="17"/>
      <c r="AM13" s="17">
        <v>2.14598073669666E-2</v>
      </c>
      <c r="AN13" s="17">
        <v>3.8600924975933003E-2</v>
      </c>
      <c r="AO13" s="17">
        <v>2.7599641332330501E-2</v>
      </c>
      <c r="AP13" s="17">
        <v>0</v>
      </c>
      <c r="AQ13" s="17">
        <v>0.10252952829742799</v>
      </c>
      <c r="AR13" s="17"/>
      <c r="AS13" s="17">
        <v>1.7322523616207699E-2</v>
      </c>
      <c r="AT13" s="17">
        <v>4.0156478916191798E-2</v>
      </c>
      <c r="AU13" s="17">
        <v>6.2843958473171105E-2</v>
      </c>
      <c r="AV13" s="17"/>
      <c r="AW13" s="17">
        <v>4.0379935828527898E-2</v>
      </c>
      <c r="AX13" s="17">
        <v>2.2657447363895199E-2</v>
      </c>
      <c r="AY13" s="17">
        <v>3.9362537507609298E-2</v>
      </c>
      <c r="AZ13" s="17">
        <v>0</v>
      </c>
      <c r="BA13" s="17">
        <v>0</v>
      </c>
      <c r="BB13" s="17"/>
      <c r="BC13" s="17">
        <v>2.4801336747920899E-2</v>
      </c>
      <c r="BD13" s="17">
        <v>0.10132950914973</v>
      </c>
      <c r="BE13" s="17" t="s">
        <v>101</v>
      </c>
      <c r="BF13" s="17">
        <v>5.8270627367285201E-2</v>
      </c>
      <c r="BG13" s="17">
        <v>4.7963519070337003E-2</v>
      </c>
      <c r="BH13" s="17">
        <v>0</v>
      </c>
      <c r="BI13" s="17">
        <v>0</v>
      </c>
      <c r="BJ13" s="17"/>
      <c r="BK13" s="17">
        <v>0</v>
      </c>
      <c r="BL13" s="17">
        <v>4.7015213398022802E-2</v>
      </c>
      <c r="BM13" s="17">
        <v>3.1603410894880703E-2</v>
      </c>
      <c r="BN13" s="17">
        <v>1.47685862306247E-2</v>
      </c>
      <c r="BO13" s="17">
        <v>6.3254159255194897E-2</v>
      </c>
      <c r="BP13" s="17">
        <v>0</v>
      </c>
      <c r="BQ13" s="17">
        <v>0</v>
      </c>
      <c r="BR13" s="17">
        <v>0</v>
      </c>
      <c r="BS13" s="17"/>
      <c r="BT13" s="17">
        <v>0</v>
      </c>
      <c r="BU13" s="17">
        <v>2.2612992051677199E-2</v>
      </c>
      <c r="BV13" s="17">
        <v>4.8187402207258999E-2</v>
      </c>
      <c r="BW13" s="17"/>
      <c r="BX13" s="17">
        <v>5.5490499096865001E-2</v>
      </c>
      <c r="BY13" s="17">
        <v>6.02502228182311E-2</v>
      </c>
      <c r="BZ13" s="17"/>
      <c r="CA13" s="17" t="s">
        <v>101</v>
      </c>
      <c r="CB13" s="17" t="s">
        <v>101</v>
      </c>
      <c r="CC13" s="17" t="s">
        <v>101</v>
      </c>
      <c r="CD13" s="17" t="s">
        <v>101</v>
      </c>
      <c r="CE13" s="17" t="s">
        <v>101</v>
      </c>
    </row>
    <row r="14" spans="2:83" x14ac:dyDescent="0.35">
      <c r="B14" s="18" t="s">
        <v>113</v>
      </c>
      <c r="C14" s="19">
        <v>1.18839755095419E-2</v>
      </c>
      <c r="D14" s="19">
        <v>4.03632870226831E-3</v>
      </c>
      <c r="E14" s="19">
        <v>1.9125112945869799E-2</v>
      </c>
      <c r="F14" s="19"/>
      <c r="G14" s="19" t="s">
        <v>101</v>
      </c>
      <c r="H14" s="19" t="s">
        <v>101</v>
      </c>
      <c r="I14" s="19" t="s">
        <v>101</v>
      </c>
      <c r="J14" s="19">
        <v>0</v>
      </c>
      <c r="K14" s="19">
        <v>1.75467321537007E-2</v>
      </c>
      <c r="L14" s="19">
        <v>1.11903793821653E-2</v>
      </c>
      <c r="M14" s="19"/>
      <c r="N14" s="19">
        <v>0</v>
      </c>
      <c r="O14" s="19">
        <v>0</v>
      </c>
      <c r="P14" s="19">
        <v>1.9710029058628901E-2</v>
      </c>
      <c r="Q14" s="19">
        <v>0</v>
      </c>
      <c r="R14" s="19">
        <v>0</v>
      </c>
      <c r="S14" s="19">
        <v>8.6285650182697807E-2</v>
      </c>
      <c r="T14" s="19">
        <v>0</v>
      </c>
      <c r="U14" s="19">
        <v>0</v>
      </c>
      <c r="V14" s="19">
        <v>0</v>
      </c>
      <c r="W14" s="19">
        <v>3.3986279436451702E-2</v>
      </c>
      <c r="X14" s="19">
        <v>0</v>
      </c>
      <c r="Y14" s="19">
        <v>0</v>
      </c>
      <c r="Z14" s="19"/>
      <c r="AA14" s="19">
        <v>1.8144671735714199E-2</v>
      </c>
      <c r="AB14" s="19">
        <v>8.5479698994394594E-3</v>
      </c>
      <c r="AC14" s="19">
        <v>0</v>
      </c>
      <c r="AD14" s="19">
        <v>8.5710885307111098E-3</v>
      </c>
      <c r="AE14" s="19"/>
      <c r="AF14" s="19">
        <v>4.10323422964173E-2</v>
      </c>
      <c r="AG14" s="19">
        <v>8.9337577056373008E-3</v>
      </c>
      <c r="AH14" s="19">
        <v>0</v>
      </c>
      <c r="AI14" s="19">
        <v>1.99708583269044E-2</v>
      </c>
      <c r="AJ14" s="19">
        <v>9.8296624577288005E-3</v>
      </c>
      <c r="AK14" s="19">
        <v>0</v>
      </c>
      <c r="AL14" s="19"/>
      <c r="AM14" s="19">
        <v>7.47331896776008E-3</v>
      </c>
      <c r="AN14" s="19">
        <v>0</v>
      </c>
      <c r="AO14" s="19">
        <v>2.53234950804203E-2</v>
      </c>
      <c r="AP14" s="19">
        <v>9.9770074267949704E-2</v>
      </c>
      <c r="AQ14" s="19">
        <v>0</v>
      </c>
      <c r="AR14" s="19"/>
      <c r="AS14" s="19">
        <v>1.76621393798315E-2</v>
      </c>
      <c r="AT14" s="19">
        <v>0</v>
      </c>
      <c r="AU14" s="19">
        <v>5.7661208494230398E-2</v>
      </c>
      <c r="AV14" s="19"/>
      <c r="AW14" s="19">
        <v>7.0412658787426903E-3</v>
      </c>
      <c r="AX14" s="19">
        <v>8.4700672238922897E-3</v>
      </c>
      <c r="AY14" s="19">
        <v>1.4104358544239399E-2</v>
      </c>
      <c r="AZ14" s="19">
        <v>4.2713535370047698E-2</v>
      </c>
      <c r="BA14" s="19">
        <v>0</v>
      </c>
      <c r="BB14" s="19"/>
      <c r="BC14" s="19">
        <v>1.13757553796729E-2</v>
      </c>
      <c r="BD14" s="19">
        <v>0</v>
      </c>
      <c r="BE14" s="19" t="s">
        <v>101</v>
      </c>
      <c r="BF14" s="19">
        <v>0</v>
      </c>
      <c r="BG14" s="19">
        <v>5.7931049425974102E-2</v>
      </c>
      <c r="BH14" s="19">
        <v>0</v>
      </c>
      <c r="BI14" s="19">
        <v>0</v>
      </c>
      <c r="BJ14" s="19"/>
      <c r="BK14" s="19">
        <v>0</v>
      </c>
      <c r="BL14" s="19">
        <v>0</v>
      </c>
      <c r="BM14" s="19">
        <v>1.9787056088506901E-2</v>
      </c>
      <c r="BN14" s="19">
        <v>0</v>
      </c>
      <c r="BO14" s="19">
        <v>0</v>
      </c>
      <c r="BP14" s="19">
        <v>5.80783550681696E-2</v>
      </c>
      <c r="BQ14" s="19">
        <v>0</v>
      </c>
      <c r="BR14" s="19">
        <v>0</v>
      </c>
      <c r="BS14" s="19"/>
      <c r="BT14" s="19">
        <v>5.3538896199018797E-2</v>
      </c>
      <c r="BU14" s="19">
        <v>1.38959761216879E-2</v>
      </c>
      <c r="BV14" s="19">
        <v>0</v>
      </c>
      <c r="BW14" s="19"/>
      <c r="BX14" s="19">
        <v>0</v>
      </c>
      <c r="BY14" s="19">
        <v>1.7354020153851301E-2</v>
      </c>
      <c r="BZ14" s="19"/>
      <c r="CA14" s="19" t="s">
        <v>101</v>
      </c>
      <c r="CB14" s="19" t="s">
        <v>101</v>
      </c>
      <c r="CC14" s="19" t="s">
        <v>101</v>
      </c>
      <c r="CD14" s="19" t="s">
        <v>101</v>
      </c>
      <c r="CE14" s="19" t="s">
        <v>101</v>
      </c>
    </row>
    <row r="15" spans="2:83" x14ac:dyDescent="0.35">
      <c r="B15" s="33" t="s">
        <v>350</v>
      </c>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E22"/>
  <sheetViews>
    <sheetView showGridLines="0"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259</v>
      </c>
      <c r="C9" s="17">
        <v>0.205434838472979</v>
      </c>
      <c r="D9" s="17">
        <v>0.19676744016126901</v>
      </c>
      <c r="E9" s="17">
        <v>0.21356955211050799</v>
      </c>
      <c r="F9" s="17"/>
      <c r="G9" s="17">
        <v>0.32458690272202201</v>
      </c>
      <c r="H9" s="17">
        <v>0.28363385674651498</v>
      </c>
      <c r="I9" s="17">
        <v>0.26126282674755502</v>
      </c>
      <c r="J9" s="17">
        <v>0.17782395303947601</v>
      </c>
      <c r="K9" s="17">
        <v>0.13823288899761499</v>
      </c>
      <c r="L9" s="17">
        <v>8.4077517666576895E-2</v>
      </c>
      <c r="M9" s="17"/>
      <c r="N9" s="17">
        <v>0.29381737943827202</v>
      </c>
      <c r="O9" s="17">
        <v>0.20818362413615199</v>
      </c>
      <c r="P9" s="17">
        <v>0.18369792583646699</v>
      </c>
      <c r="Q9" s="17">
        <v>0.21223086266956401</v>
      </c>
      <c r="R9" s="17">
        <v>0.18237644431132699</v>
      </c>
      <c r="S9" s="17">
        <v>0.13442047422724601</v>
      </c>
      <c r="T9" s="17">
        <v>0.20494139389511401</v>
      </c>
      <c r="U9" s="17">
        <v>0.1995956545532</v>
      </c>
      <c r="V9" s="17">
        <v>0.19774291440335701</v>
      </c>
      <c r="W9" s="17">
        <v>0.180027844801077</v>
      </c>
      <c r="X9" s="17">
        <v>0.192594014960389</v>
      </c>
      <c r="Y9" s="17">
        <v>0.21998886750233501</v>
      </c>
      <c r="Z9" s="17"/>
      <c r="AA9" s="17">
        <v>0.24512960046607599</v>
      </c>
      <c r="AB9" s="17">
        <v>0.19437442549761599</v>
      </c>
      <c r="AC9" s="17">
        <v>0.189297551703311</v>
      </c>
      <c r="AD9" s="17">
        <v>0.18992367249482101</v>
      </c>
      <c r="AE9" s="17"/>
      <c r="AF9" s="17">
        <v>0.29561360798472702</v>
      </c>
      <c r="AG9" s="17">
        <v>0.19278756857725199</v>
      </c>
      <c r="AH9" s="17">
        <v>0.236363029912141</v>
      </c>
      <c r="AI9" s="17">
        <v>0.14347955691096601</v>
      </c>
      <c r="AJ9" s="17">
        <v>0.149792610348782</v>
      </c>
      <c r="AK9" s="17">
        <v>0.16043816239339201</v>
      </c>
      <c r="AL9" s="17"/>
      <c r="AM9" s="17">
        <v>0.166422399863771</v>
      </c>
      <c r="AN9" s="17">
        <v>0.24714335794426501</v>
      </c>
      <c r="AO9" s="17">
        <v>0.201689039662373</v>
      </c>
      <c r="AP9" s="17">
        <v>0.135778138818861</v>
      </c>
      <c r="AQ9" s="17">
        <v>0.18988240161591599</v>
      </c>
      <c r="AR9" s="17"/>
      <c r="AS9" s="17">
        <v>0.169390089135139</v>
      </c>
      <c r="AT9" s="17">
        <v>0.24037611003419901</v>
      </c>
      <c r="AU9" s="17">
        <v>0.22350966878537301</v>
      </c>
      <c r="AV9" s="17"/>
      <c r="AW9" s="17">
        <v>0.14272821244813599</v>
      </c>
      <c r="AX9" s="17">
        <v>0.221213743070175</v>
      </c>
      <c r="AY9" s="17">
        <v>0.22877346032937099</v>
      </c>
      <c r="AZ9" s="17">
        <v>0.274611484042661</v>
      </c>
      <c r="BA9" s="17">
        <v>0.30772251638521098</v>
      </c>
      <c r="BB9" s="17"/>
      <c r="BC9" s="17">
        <v>0.156364746477723</v>
      </c>
      <c r="BD9" s="17">
        <v>0.21163100410667601</v>
      </c>
      <c r="BE9" s="17" t="s">
        <v>101</v>
      </c>
      <c r="BF9" s="17">
        <v>0.25339492991510199</v>
      </c>
      <c r="BG9" s="17">
        <v>0.25970094475810601</v>
      </c>
      <c r="BH9" s="17">
        <v>0.27879072510397201</v>
      </c>
      <c r="BI9" s="17">
        <v>0.18635369412241001</v>
      </c>
      <c r="BJ9" s="17"/>
      <c r="BK9" s="17">
        <v>0.234915340969273</v>
      </c>
      <c r="BL9" s="17">
        <v>0.177224657663341</v>
      </c>
      <c r="BM9" s="17">
        <v>0.19518300881913</v>
      </c>
      <c r="BN9" s="17">
        <v>0.17579990967944101</v>
      </c>
      <c r="BO9" s="17">
        <v>0.20179355176289801</v>
      </c>
      <c r="BP9" s="17">
        <v>0.24825563512971699</v>
      </c>
      <c r="BQ9" s="17">
        <v>0.32226820071659301</v>
      </c>
      <c r="BR9" s="17">
        <v>0.30429089466343401</v>
      </c>
      <c r="BS9" s="17"/>
      <c r="BT9" s="17">
        <v>0.27653663392782601</v>
      </c>
      <c r="BU9" s="17">
        <v>0.105733451575534</v>
      </c>
      <c r="BV9" s="17">
        <v>0.217345818906993</v>
      </c>
      <c r="BW9" s="17"/>
      <c r="BX9" s="17">
        <v>0.29746644524135102</v>
      </c>
      <c r="BY9" s="17">
        <v>0.180432434974519</v>
      </c>
      <c r="BZ9" s="17"/>
      <c r="CA9" s="17">
        <v>0.49906438188948699</v>
      </c>
      <c r="CB9" s="17">
        <v>0.26346506107638901</v>
      </c>
      <c r="CC9" s="17">
        <v>0.20890574215895</v>
      </c>
      <c r="CD9" s="17">
        <v>0.200219348568801</v>
      </c>
      <c r="CE9" s="17">
        <v>0.199012334547539</v>
      </c>
    </row>
    <row r="10" spans="2:83" x14ac:dyDescent="0.35">
      <c r="B10" s="18" t="s">
        <v>260</v>
      </c>
      <c r="C10" s="17">
        <v>0.36136454756445402</v>
      </c>
      <c r="D10" s="17">
        <v>0.34337155246133899</v>
      </c>
      <c r="E10" s="17">
        <v>0.379461901286684</v>
      </c>
      <c r="F10" s="17"/>
      <c r="G10" s="17">
        <v>0.32083751954935102</v>
      </c>
      <c r="H10" s="17">
        <v>0.34387756261292002</v>
      </c>
      <c r="I10" s="17">
        <v>0.39460873065848601</v>
      </c>
      <c r="J10" s="17">
        <v>0.40856411590251501</v>
      </c>
      <c r="K10" s="17">
        <v>0.325126273453887</v>
      </c>
      <c r="L10" s="17">
        <v>0.36176269712895698</v>
      </c>
      <c r="M10" s="17"/>
      <c r="N10" s="17">
        <v>0.36096268697163802</v>
      </c>
      <c r="O10" s="17">
        <v>0.34900306792983099</v>
      </c>
      <c r="P10" s="17">
        <v>0.42263158839027998</v>
      </c>
      <c r="Q10" s="17">
        <v>0.34231596822155103</v>
      </c>
      <c r="R10" s="17">
        <v>0.28677656643104599</v>
      </c>
      <c r="S10" s="17">
        <v>0.408020003576056</v>
      </c>
      <c r="T10" s="17">
        <v>0.34547177303821702</v>
      </c>
      <c r="U10" s="17">
        <v>0.36983123362849302</v>
      </c>
      <c r="V10" s="17">
        <v>0.38424271033233798</v>
      </c>
      <c r="W10" s="17">
        <v>0.37254645516844398</v>
      </c>
      <c r="X10" s="17">
        <v>0.34238547988493501</v>
      </c>
      <c r="Y10" s="17">
        <v>0.29015162721384202</v>
      </c>
      <c r="Z10" s="17"/>
      <c r="AA10" s="17">
        <v>0.39129803008210001</v>
      </c>
      <c r="AB10" s="17">
        <v>0.38753117273570897</v>
      </c>
      <c r="AC10" s="17">
        <v>0.34418937779292302</v>
      </c>
      <c r="AD10" s="17">
        <v>0.317656215259838</v>
      </c>
      <c r="AE10" s="17"/>
      <c r="AF10" s="17">
        <v>0.34853342462310299</v>
      </c>
      <c r="AG10" s="17">
        <v>0.37792750621392801</v>
      </c>
      <c r="AH10" s="17">
        <v>0.29834748642271702</v>
      </c>
      <c r="AI10" s="17">
        <v>0.40691183645113399</v>
      </c>
      <c r="AJ10" s="17">
        <v>0.369439502611976</v>
      </c>
      <c r="AK10" s="17">
        <v>0.28829126068829403</v>
      </c>
      <c r="AL10" s="17"/>
      <c r="AM10" s="17">
        <v>0.37837485887859501</v>
      </c>
      <c r="AN10" s="17">
        <v>0.36996035168712599</v>
      </c>
      <c r="AO10" s="17">
        <v>0.41786628061726599</v>
      </c>
      <c r="AP10" s="17">
        <v>0.30927584883706499</v>
      </c>
      <c r="AQ10" s="17">
        <v>0.29999223263809099</v>
      </c>
      <c r="AR10" s="17"/>
      <c r="AS10" s="17">
        <v>0.36596682507282602</v>
      </c>
      <c r="AT10" s="17">
        <v>0.37575884490275901</v>
      </c>
      <c r="AU10" s="17">
        <v>0.41874338468914701</v>
      </c>
      <c r="AV10" s="17"/>
      <c r="AW10" s="17">
        <v>0.33819940078074701</v>
      </c>
      <c r="AX10" s="17">
        <v>0.36167075679136301</v>
      </c>
      <c r="AY10" s="17">
        <v>0.39896499143136499</v>
      </c>
      <c r="AZ10" s="17">
        <v>0.37544636635497902</v>
      </c>
      <c r="BA10" s="17">
        <v>0.249093417462004</v>
      </c>
      <c r="BB10" s="17"/>
      <c r="BC10" s="17">
        <v>0.35512197811723101</v>
      </c>
      <c r="BD10" s="17">
        <v>0.409450848582321</v>
      </c>
      <c r="BE10" s="17" t="s">
        <v>101</v>
      </c>
      <c r="BF10" s="17">
        <v>0.27989132835753999</v>
      </c>
      <c r="BG10" s="17">
        <v>0.29372611265758802</v>
      </c>
      <c r="BH10" s="17">
        <v>0.38315516062251997</v>
      </c>
      <c r="BI10" s="17">
        <v>0.35226532797260701</v>
      </c>
      <c r="BJ10" s="17"/>
      <c r="BK10" s="17">
        <v>0.310251942150227</v>
      </c>
      <c r="BL10" s="17">
        <v>0.33873143694480601</v>
      </c>
      <c r="BM10" s="17">
        <v>0.37713833430958699</v>
      </c>
      <c r="BN10" s="17">
        <v>0.38176860002846802</v>
      </c>
      <c r="BO10" s="17">
        <v>0.34368986757777498</v>
      </c>
      <c r="BP10" s="17">
        <v>0.382749696475362</v>
      </c>
      <c r="BQ10" s="17">
        <v>0.33747531277018999</v>
      </c>
      <c r="BR10" s="17">
        <v>0.37257832562430498</v>
      </c>
      <c r="BS10" s="17"/>
      <c r="BT10" s="17">
        <v>0.40922817431643399</v>
      </c>
      <c r="BU10" s="17">
        <v>0.356315569713053</v>
      </c>
      <c r="BV10" s="17">
        <v>0.33044611525482198</v>
      </c>
      <c r="BW10" s="17"/>
      <c r="BX10" s="17">
        <v>0.34256986964688202</v>
      </c>
      <c r="BY10" s="17">
        <v>0.392519646830919</v>
      </c>
      <c r="BZ10" s="17"/>
      <c r="CA10" s="17">
        <v>0.32046594641180198</v>
      </c>
      <c r="CB10" s="17">
        <v>0.41629825994109698</v>
      </c>
      <c r="CC10" s="17">
        <v>0.37239786200271602</v>
      </c>
      <c r="CD10" s="17">
        <v>0.33083754156874801</v>
      </c>
      <c r="CE10" s="17">
        <v>0.38641260682177397</v>
      </c>
    </row>
    <row r="11" spans="2:83" x14ac:dyDescent="0.35">
      <c r="B11" s="18" t="s">
        <v>261</v>
      </c>
      <c r="C11" s="17">
        <v>0.23951781563006999</v>
      </c>
      <c r="D11" s="17">
        <v>0.25880975847165</v>
      </c>
      <c r="E11" s="17">
        <v>0.22066223489835601</v>
      </c>
      <c r="F11" s="17"/>
      <c r="G11" s="17">
        <v>0.199656538800665</v>
      </c>
      <c r="H11" s="17">
        <v>0.18448925103678801</v>
      </c>
      <c r="I11" s="17">
        <v>0.22105890793612701</v>
      </c>
      <c r="J11" s="17">
        <v>0.21851747497424301</v>
      </c>
      <c r="K11" s="17">
        <v>0.29987468937325401</v>
      </c>
      <c r="L11" s="17">
        <v>0.302647624500334</v>
      </c>
      <c r="M11" s="17"/>
      <c r="N11" s="17">
        <v>0.1752599362998</v>
      </c>
      <c r="O11" s="17">
        <v>0.23862614393595399</v>
      </c>
      <c r="P11" s="17">
        <v>0.27530910075036702</v>
      </c>
      <c r="Q11" s="17">
        <v>0.227295098506334</v>
      </c>
      <c r="R11" s="17">
        <v>0.22211166573141899</v>
      </c>
      <c r="S11" s="17">
        <v>0.28488327540972203</v>
      </c>
      <c r="T11" s="17">
        <v>0.273487963813077</v>
      </c>
      <c r="U11" s="17">
        <v>0.23308890478304201</v>
      </c>
      <c r="V11" s="17">
        <v>0.24472301536053301</v>
      </c>
      <c r="W11" s="17">
        <v>0.242633089279718</v>
      </c>
      <c r="X11" s="17">
        <v>0.240885280578441</v>
      </c>
      <c r="Y11" s="17">
        <v>0.27683622842231198</v>
      </c>
      <c r="Z11" s="17"/>
      <c r="AA11" s="17">
        <v>0.196364553784875</v>
      </c>
      <c r="AB11" s="17">
        <v>0.22533701248985699</v>
      </c>
      <c r="AC11" s="17">
        <v>0.265862473039439</v>
      </c>
      <c r="AD11" s="17">
        <v>0.27766056939545503</v>
      </c>
      <c r="AE11" s="17"/>
      <c r="AF11" s="17">
        <v>0.19337710388784901</v>
      </c>
      <c r="AG11" s="17">
        <v>0.23457289193702699</v>
      </c>
      <c r="AH11" s="17">
        <v>0.234680219704927</v>
      </c>
      <c r="AI11" s="17">
        <v>0.27882099820831902</v>
      </c>
      <c r="AJ11" s="17">
        <v>0.27064698554624</v>
      </c>
      <c r="AK11" s="17">
        <v>0.26763190531542103</v>
      </c>
      <c r="AL11" s="17"/>
      <c r="AM11" s="17">
        <v>0.24488026094607501</v>
      </c>
      <c r="AN11" s="17">
        <v>0.21183644528735601</v>
      </c>
      <c r="AO11" s="17">
        <v>0.18858301983018499</v>
      </c>
      <c r="AP11" s="17">
        <v>0.42766720712752299</v>
      </c>
      <c r="AQ11" s="17">
        <v>0.32358512554716301</v>
      </c>
      <c r="AR11" s="17"/>
      <c r="AS11" s="17">
        <v>0.23652060000990299</v>
      </c>
      <c r="AT11" s="17">
        <v>0.22851652926685101</v>
      </c>
      <c r="AU11" s="17">
        <v>0.183572389661568</v>
      </c>
      <c r="AV11" s="17"/>
      <c r="AW11" s="17">
        <v>0.30038633394307201</v>
      </c>
      <c r="AX11" s="17">
        <v>0.24148500886301899</v>
      </c>
      <c r="AY11" s="17">
        <v>0.19839061227192401</v>
      </c>
      <c r="AZ11" s="17">
        <v>0.18719531865652</v>
      </c>
      <c r="BA11" s="17">
        <v>0.184781788968648</v>
      </c>
      <c r="BB11" s="17"/>
      <c r="BC11" s="17">
        <v>0.26022374656094199</v>
      </c>
      <c r="BD11" s="17">
        <v>0.18701825896449201</v>
      </c>
      <c r="BE11" s="17" t="s">
        <v>101</v>
      </c>
      <c r="BF11" s="17">
        <v>0.31487921127104501</v>
      </c>
      <c r="BG11" s="17">
        <v>0.278345835730895</v>
      </c>
      <c r="BH11" s="17">
        <v>0.19847053364408501</v>
      </c>
      <c r="BI11" s="17">
        <v>0.28708022958703799</v>
      </c>
      <c r="BJ11" s="17"/>
      <c r="BK11" s="17">
        <v>0.31054564894819497</v>
      </c>
      <c r="BL11" s="17">
        <v>0.23750620291678701</v>
      </c>
      <c r="BM11" s="17">
        <v>0.25636764566723402</v>
      </c>
      <c r="BN11" s="17">
        <v>0.24729268854473199</v>
      </c>
      <c r="BO11" s="17">
        <v>0.24866967199385601</v>
      </c>
      <c r="BP11" s="17">
        <v>0.20460954370706799</v>
      </c>
      <c r="BQ11" s="17">
        <v>0.21001945178901599</v>
      </c>
      <c r="BR11" s="17">
        <v>0.139153752816711</v>
      </c>
      <c r="BS11" s="17"/>
      <c r="BT11" s="17">
        <v>0.175752211240151</v>
      </c>
      <c r="BU11" s="17">
        <v>0.30530223023875702</v>
      </c>
      <c r="BV11" s="17">
        <v>0.24531584683736099</v>
      </c>
      <c r="BW11" s="17"/>
      <c r="BX11" s="17">
        <v>0.20128689405848199</v>
      </c>
      <c r="BY11" s="17">
        <v>0.24469706080912099</v>
      </c>
      <c r="BZ11" s="17"/>
      <c r="CA11" s="17">
        <v>0.110836692006248</v>
      </c>
      <c r="CB11" s="17">
        <v>0.18845569970151699</v>
      </c>
      <c r="CC11" s="17">
        <v>0.22608127580078599</v>
      </c>
      <c r="CD11" s="17">
        <v>0.27181144171044103</v>
      </c>
      <c r="CE11" s="17">
        <v>0.23023076612776699</v>
      </c>
    </row>
    <row r="12" spans="2:83" x14ac:dyDescent="0.35">
      <c r="B12" s="18" t="s">
        <v>262</v>
      </c>
      <c r="C12" s="17">
        <v>8.0819383887169596E-2</v>
      </c>
      <c r="D12" s="17">
        <v>8.0455977228045705E-2</v>
      </c>
      <c r="E12" s="17">
        <v>8.1017456615446695E-2</v>
      </c>
      <c r="F12" s="17"/>
      <c r="G12" s="17">
        <v>8.2864259218742006E-2</v>
      </c>
      <c r="H12" s="17">
        <v>7.9124351583076805E-2</v>
      </c>
      <c r="I12" s="17">
        <v>4.7969793614268001E-2</v>
      </c>
      <c r="J12" s="17">
        <v>8.3283282526056504E-2</v>
      </c>
      <c r="K12" s="17">
        <v>7.4434679577640606E-2</v>
      </c>
      <c r="L12" s="17">
        <v>0.109764339530193</v>
      </c>
      <c r="M12" s="17"/>
      <c r="N12" s="17">
        <v>8.15659206881372E-2</v>
      </c>
      <c r="O12" s="17">
        <v>9.0398739811523604E-2</v>
      </c>
      <c r="P12" s="17">
        <v>4.4709295261735199E-2</v>
      </c>
      <c r="Q12" s="17">
        <v>8.2570753134818903E-2</v>
      </c>
      <c r="R12" s="17">
        <v>0.120733238183667</v>
      </c>
      <c r="S12" s="17">
        <v>7.4081141467153E-2</v>
      </c>
      <c r="T12" s="17">
        <v>6.2794999565543894E-2</v>
      </c>
      <c r="U12" s="17">
        <v>0.119435016318581</v>
      </c>
      <c r="V12" s="17">
        <v>9.4457972871486107E-2</v>
      </c>
      <c r="W12" s="17">
        <v>7.7410682290833296E-2</v>
      </c>
      <c r="X12" s="17">
        <v>5.0305184778469098E-2</v>
      </c>
      <c r="Y12" s="17">
        <v>6.1907633989209898E-2</v>
      </c>
      <c r="Z12" s="17"/>
      <c r="AA12" s="17">
        <v>6.8288782291451994E-2</v>
      </c>
      <c r="AB12" s="17">
        <v>8.7314503601895799E-2</v>
      </c>
      <c r="AC12" s="17">
        <v>9.9010649389794494E-2</v>
      </c>
      <c r="AD12" s="17">
        <v>7.2221518861632597E-2</v>
      </c>
      <c r="AE12" s="17"/>
      <c r="AF12" s="17">
        <v>7.4568717028986695E-2</v>
      </c>
      <c r="AG12" s="17">
        <v>9.1161437318067806E-2</v>
      </c>
      <c r="AH12" s="17">
        <v>9.7614700870931798E-2</v>
      </c>
      <c r="AI12" s="17">
        <v>6.1311105704599002E-2</v>
      </c>
      <c r="AJ12" s="17">
        <v>6.9539075503872103E-2</v>
      </c>
      <c r="AK12" s="17">
        <v>0.115190494279533</v>
      </c>
      <c r="AL12" s="17"/>
      <c r="AM12" s="17">
        <v>0.101167552842929</v>
      </c>
      <c r="AN12" s="17">
        <v>7.5220610076355499E-2</v>
      </c>
      <c r="AO12" s="17">
        <v>8.5081952733905106E-2</v>
      </c>
      <c r="AP12" s="17">
        <v>0</v>
      </c>
      <c r="AQ12" s="17">
        <v>2.70629065726617E-2</v>
      </c>
      <c r="AR12" s="17"/>
      <c r="AS12" s="17">
        <v>0.11787969442063401</v>
      </c>
      <c r="AT12" s="17">
        <v>6.6075824831894003E-2</v>
      </c>
      <c r="AU12" s="17">
        <v>5.8821754967900999E-2</v>
      </c>
      <c r="AV12" s="17"/>
      <c r="AW12" s="17">
        <v>9.5247534164538197E-2</v>
      </c>
      <c r="AX12" s="17">
        <v>7.3612637789254295E-2</v>
      </c>
      <c r="AY12" s="17">
        <v>8.7790072082151602E-2</v>
      </c>
      <c r="AZ12" s="17">
        <v>6.36383536222795E-2</v>
      </c>
      <c r="BA12" s="17">
        <v>6.1461013655976497E-2</v>
      </c>
      <c r="BB12" s="17"/>
      <c r="BC12" s="17">
        <v>9.5369044651492998E-2</v>
      </c>
      <c r="BD12" s="17">
        <v>9.4859936006266604E-2</v>
      </c>
      <c r="BE12" s="17" t="s">
        <v>101</v>
      </c>
      <c r="BF12" s="17">
        <v>5.3127742565891402E-2</v>
      </c>
      <c r="BG12" s="17">
        <v>3.84953962897812E-2</v>
      </c>
      <c r="BH12" s="17">
        <v>6.1552470826374099E-2</v>
      </c>
      <c r="BI12" s="17">
        <v>3.8609851417845002E-2</v>
      </c>
      <c r="BJ12" s="17"/>
      <c r="BK12" s="17">
        <v>3.7059221986046102E-2</v>
      </c>
      <c r="BL12" s="17">
        <v>9.5734142870795805E-2</v>
      </c>
      <c r="BM12" s="17">
        <v>8.0818028560250096E-2</v>
      </c>
      <c r="BN12" s="17">
        <v>8.0038423373089695E-2</v>
      </c>
      <c r="BO12" s="17">
        <v>9.07683387712927E-2</v>
      </c>
      <c r="BP12" s="17">
        <v>7.4831340337608507E-2</v>
      </c>
      <c r="BQ12" s="17">
        <v>6.3427886763939706E-2</v>
      </c>
      <c r="BR12" s="17">
        <v>6.6051321143461295E-2</v>
      </c>
      <c r="BS12" s="17"/>
      <c r="BT12" s="17">
        <v>6.6375831222261802E-2</v>
      </c>
      <c r="BU12" s="17">
        <v>9.4775006407495505E-2</v>
      </c>
      <c r="BV12" s="17">
        <v>7.9532242352514299E-2</v>
      </c>
      <c r="BW12" s="17"/>
      <c r="BX12" s="17">
        <v>8.7994183811431106E-2</v>
      </c>
      <c r="BY12" s="17">
        <v>6.5167338929853894E-2</v>
      </c>
      <c r="BZ12" s="17"/>
      <c r="CA12" s="17">
        <v>1.0160614639231701E-2</v>
      </c>
      <c r="CB12" s="17">
        <v>4.7106881905021401E-2</v>
      </c>
      <c r="CC12" s="17">
        <v>8.9400078697595295E-2</v>
      </c>
      <c r="CD12" s="17">
        <v>0.101708297997231</v>
      </c>
      <c r="CE12" s="17">
        <v>6.8182560403670003E-2</v>
      </c>
    </row>
    <row r="13" spans="2:83" x14ac:dyDescent="0.35">
      <c r="B13" s="18" t="s">
        <v>263</v>
      </c>
      <c r="C13" s="17">
        <v>4.2650080528986098E-2</v>
      </c>
      <c r="D13" s="17">
        <v>5.1056589732852299E-2</v>
      </c>
      <c r="E13" s="17">
        <v>3.4827016430364302E-2</v>
      </c>
      <c r="F13" s="17"/>
      <c r="G13" s="17">
        <v>3.4139615564849499E-2</v>
      </c>
      <c r="H13" s="17">
        <v>6.5532935481392704E-2</v>
      </c>
      <c r="I13" s="17">
        <v>1.9592472272465501E-2</v>
      </c>
      <c r="J13" s="17">
        <v>2.53603891644393E-2</v>
      </c>
      <c r="K13" s="17">
        <v>6.55568526361925E-2</v>
      </c>
      <c r="L13" s="17">
        <v>4.7006628739602797E-2</v>
      </c>
      <c r="M13" s="17"/>
      <c r="N13" s="17">
        <v>3.9757140137891597E-2</v>
      </c>
      <c r="O13" s="17">
        <v>4.10094884940434E-2</v>
      </c>
      <c r="P13" s="17">
        <v>2.2250221204878799E-2</v>
      </c>
      <c r="Q13" s="17">
        <v>5.4725784878289399E-2</v>
      </c>
      <c r="R13" s="17">
        <v>8.6251417955575296E-2</v>
      </c>
      <c r="S13" s="17">
        <v>3.6548479074777498E-2</v>
      </c>
      <c r="T13" s="17">
        <v>4.0520685834305202E-2</v>
      </c>
      <c r="U13" s="17">
        <v>4.8877737233367198E-2</v>
      </c>
      <c r="V13" s="17">
        <v>3.32891476288288E-2</v>
      </c>
      <c r="W13" s="17">
        <v>4.8450771346598198E-2</v>
      </c>
      <c r="X13" s="17">
        <v>3.6704664231115798E-2</v>
      </c>
      <c r="Y13" s="17">
        <v>2.2062741218016001E-2</v>
      </c>
      <c r="Z13" s="17"/>
      <c r="AA13" s="17">
        <v>4.7925318514675901E-2</v>
      </c>
      <c r="AB13" s="17">
        <v>4.6115707527655099E-2</v>
      </c>
      <c r="AC13" s="17">
        <v>4.8294144378394702E-2</v>
      </c>
      <c r="AD13" s="17">
        <v>2.6811850645675799E-2</v>
      </c>
      <c r="AE13" s="17"/>
      <c r="AF13" s="17">
        <v>3.5720011089335299E-2</v>
      </c>
      <c r="AG13" s="17">
        <v>4.6783968628289797E-2</v>
      </c>
      <c r="AH13" s="17">
        <v>5.3502504468809199E-2</v>
      </c>
      <c r="AI13" s="17">
        <v>2.8060661191426702E-2</v>
      </c>
      <c r="AJ13" s="17">
        <v>3.6759057534835902E-2</v>
      </c>
      <c r="AK13" s="17">
        <v>0.103054804849927</v>
      </c>
      <c r="AL13" s="17"/>
      <c r="AM13" s="17">
        <v>5.2296424410184797E-2</v>
      </c>
      <c r="AN13" s="17">
        <v>3.48643157328066E-2</v>
      </c>
      <c r="AO13" s="17">
        <v>3.0300788347055001E-2</v>
      </c>
      <c r="AP13" s="17">
        <v>0</v>
      </c>
      <c r="AQ13" s="17">
        <v>4.8796927409528297E-2</v>
      </c>
      <c r="AR13" s="17"/>
      <c r="AS13" s="17">
        <v>6.2060297621369699E-2</v>
      </c>
      <c r="AT13" s="17">
        <v>3.1164934757857799E-2</v>
      </c>
      <c r="AU13" s="17">
        <v>5.03841394621082E-2</v>
      </c>
      <c r="AV13" s="17"/>
      <c r="AW13" s="17">
        <v>2.8281483384768501E-2</v>
      </c>
      <c r="AX13" s="17">
        <v>3.2976900221921998E-2</v>
      </c>
      <c r="AY13" s="17">
        <v>5.6220578100173002E-2</v>
      </c>
      <c r="AZ13" s="17">
        <v>5.3492615707845297E-2</v>
      </c>
      <c r="BA13" s="17">
        <v>8.4527412552889397E-2</v>
      </c>
      <c r="BB13" s="17"/>
      <c r="BC13" s="17">
        <v>5.6710154965806399E-2</v>
      </c>
      <c r="BD13" s="17">
        <v>3.5828657957375602E-2</v>
      </c>
      <c r="BE13" s="17" t="s">
        <v>101</v>
      </c>
      <c r="BF13" s="17">
        <v>3.1592819809988598E-2</v>
      </c>
      <c r="BG13" s="17">
        <v>2.7741556735791699E-2</v>
      </c>
      <c r="BH13" s="17">
        <v>2.67335460476162E-2</v>
      </c>
      <c r="BI13" s="17">
        <v>7.3519388326769006E-2</v>
      </c>
      <c r="BJ13" s="17"/>
      <c r="BK13" s="17">
        <v>2.2230178261154199E-2</v>
      </c>
      <c r="BL13" s="17">
        <v>3.8511321747839701E-2</v>
      </c>
      <c r="BM13" s="17">
        <v>3.4077507302809E-2</v>
      </c>
      <c r="BN13" s="17">
        <v>4.64860839977638E-2</v>
      </c>
      <c r="BO13" s="17">
        <v>5.5777730430319E-2</v>
      </c>
      <c r="BP13" s="17">
        <v>5.54168895346746E-2</v>
      </c>
      <c r="BQ13" s="17">
        <v>6.1264266658193199E-2</v>
      </c>
      <c r="BR13" s="17">
        <v>5.3356815159108201E-2</v>
      </c>
      <c r="BS13" s="17"/>
      <c r="BT13" s="17">
        <v>3.11351778444094E-2</v>
      </c>
      <c r="BU13" s="17">
        <v>4.6233731682564103E-2</v>
      </c>
      <c r="BV13" s="17">
        <v>4.9290776656954999E-2</v>
      </c>
      <c r="BW13" s="17"/>
      <c r="BX13" s="17">
        <v>3.9560579129925402E-2</v>
      </c>
      <c r="BY13" s="17">
        <v>4.4811037453026399E-2</v>
      </c>
      <c r="BZ13" s="17"/>
      <c r="CA13" s="17">
        <v>4.9728315913768202E-2</v>
      </c>
      <c r="CB13" s="17">
        <v>5.2651089742717802E-2</v>
      </c>
      <c r="CC13" s="17">
        <v>4.7063423989856801E-2</v>
      </c>
      <c r="CD13" s="17">
        <v>4.5661536620626303E-2</v>
      </c>
      <c r="CE13" s="17">
        <v>2.52909831164259E-2</v>
      </c>
    </row>
    <row r="14" spans="2:83" x14ac:dyDescent="0.35">
      <c r="B14" s="18" t="s">
        <v>113</v>
      </c>
      <c r="C14" s="17">
        <v>7.02133339163412E-2</v>
      </c>
      <c r="D14" s="17">
        <v>6.9538681944843805E-2</v>
      </c>
      <c r="E14" s="17">
        <v>7.0461838658641598E-2</v>
      </c>
      <c r="F14" s="17"/>
      <c r="G14" s="17">
        <v>3.7915164144370399E-2</v>
      </c>
      <c r="H14" s="17">
        <v>4.3342042539307103E-2</v>
      </c>
      <c r="I14" s="17">
        <v>5.5507268771098503E-2</v>
      </c>
      <c r="J14" s="17">
        <v>8.64507843932701E-2</v>
      </c>
      <c r="K14" s="17">
        <v>9.6774615961411001E-2</v>
      </c>
      <c r="L14" s="17">
        <v>9.4741192434336305E-2</v>
      </c>
      <c r="M14" s="17"/>
      <c r="N14" s="17">
        <v>4.8636936464261503E-2</v>
      </c>
      <c r="O14" s="17">
        <v>7.2778935692496105E-2</v>
      </c>
      <c r="P14" s="17">
        <v>5.1401868556271997E-2</v>
      </c>
      <c r="Q14" s="17">
        <v>8.0861532589443605E-2</v>
      </c>
      <c r="R14" s="17">
        <v>0.101750667386965</v>
      </c>
      <c r="S14" s="17">
        <v>6.2046626245045797E-2</v>
      </c>
      <c r="T14" s="17">
        <v>7.2783183853742703E-2</v>
      </c>
      <c r="U14" s="17">
        <v>2.91714534833163E-2</v>
      </c>
      <c r="V14" s="17">
        <v>4.5544239403457101E-2</v>
      </c>
      <c r="W14" s="17">
        <v>7.8931157113329098E-2</v>
      </c>
      <c r="X14" s="17">
        <v>0.137125375566651</v>
      </c>
      <c r="Y14" s="17">
        <v>0.12905290165428401</v>
      </c>
      <c r="Z14" s="17"/>
      <c r="AA14" s="17">
        <v>5.0993714860821299E-2</v>
      </c>
      <c r="AB14" s="17">
        <v>5.9327178147266797E-2</v>
      </c>
      <c r="AC14" s="17">
        <v>5.3345803696137499E-2</v>
      </c>
      <c r="AD14" s="17">
        <v>0.115726173342577</v>
      </c>
      <c r="AE14" s="17"/>
      <c r="AF14" s="17">
        <v>5.2187135385998902E-2</v>
      </c>
      <c r="AG14" s="17">
        <v>5.6766627325435498E-2</v>
      </c>
      <c r="AH14" s="17">
        <v>7.9492058620473899E-2</v>
      </c>
      <c r="AI14" s="17">
        <v>8.1415841533554995E-2</v>
      </c>
      <c r="AJ14" s="17">
        <v>0.103822768454294</v>
      </c>
      <c r="AK14" s="17">
        <v>6.5393372473433603E-2</v>
      </c>
      <c r="AL14" s="17"/>
      <c r="AM14" s="17">
        <v>5.6858503058445198E-2</v>
      </c>
      <c r="AN14" s="17">
        <v>6.09749192720914E-2</v>
      </c>
      <c r="AO14" s="17">
        <v>7.6478918809216603E-2</v>
      </c>
      <c r="AP14" s="17">
        <v>0.12727880521655099</v>
      </c>
      <c r="AQ14" s="17">
        <v>0.11068040621664001</v>
      </c>
      <c r="AR14" s="17"/>
      <c r="AS14" s="17">
        <v>4.8182493740128299E-2</v>
      </c>
      <c r="AT14" s="17">
        <v>5.8107756206439098E-2</v>
      </c>
      <c r="AU14" s="17">
        <v>6.4968662433903396E-2</v>
      </c>
      <c r="AV14" s="17"/>
      <c r="AW14" s="17">
        <v>9.5157035278738297E-2</v>
      </c>
      <c r="AX14" s="17">
        <v>6.9040953264267096E-2</v>
      </c>
      <c r="AY14" s="17">
        <v>2.9860285785016101E-2</v>
      </c>
      <c r="AZ14" s="17">
        <v>4.5615861615715403E-2</v>
      </c>
      <c r="BA14" s="17">
        <v>0.11241385097527</v>
      </c>
      <c r="BB14" s="17"/>
      <c r="BC14" s="17">
        <v>7.6210329226804902E-2</v>
      </c>
      <c r="BD14" s="17">
        <v>6.1211294382868903E-2</v>
      </c>
      <c r="BE14" s="17" t="s">
        <v>101</v>
      </c>
      <c r="BF14" s="17">
        <v>6.7113968080433198E-2</v>
      </c>
      <c r="BG14" s="17">
        <v>0.10199015382783801</v>
      </c>
      <c r="BH14" s="17">
        <v>5.1297563755431597E-2</v>
      </c>
      <c r="BI14" s="17">
        <v>6.2171508573330703E-2</v>
      </c>
      <c r="BJ14" s="17"/>
      <c r="BK14" s="17">
        <v>8.4997667685104306E-2</v>
      </c>
      <c r="BL14" s="17">
        <v>0.11229223785643</v>
      </c>
      <c r="BM14" s="17">
        <v>5.6415475340990201E-2</v>
      </c>
      <c r="BN14" s="17">
        <v>6.8614294376505E-2</v>
      </c>
      <c r="BO14" s="17">
        <v>5.93008394638595E-2</v>
      </c>
      <c r="BP14" s="17">
        <v>3.41368948155703E-2</v>
      </c>
      <c r="BQ14" s="17">
        <v>5.5448813020688601E-3</v>
      </c>
      <c r="BR14" s="17">
        <v>6.4568890592980405E-2</v>
      </c>
      <c r="BS14" s="17"/>
      <c r="BT14" s="17">
        <v>4.0971971448917399E-2</v>
      </c>
      <c r="BU14" s="17">
        <v>9.1640010382596906E-2</v>
      </c>
      <c r="BV14" s="17">
        <v>7.8069199991354907E-2</v>
      </c>
      <c r="BW14" s="17"/>
      <c r="BX14" s="17">
        <v>3.1122028111928501E-2</v>
      </c>
      <c r="BY14" s="17">
        <v>7.2372481002561898E-2</v>
      </c>
      <c r="BZ14" s="17"/>
      <c r="CA14" s="17">
        <v>9.7440491394638201E-3</v>
      </c>
      <c r="CB14" s="17">
        <v>3.2023007633258098E-2</v>
      </c>
      <c r="CC14" s="17">
        <v>5.6151617350094898E-2</v>
      </c>
      <c r="CD14" s="17">
        <v>4.97618335341527E-2</v>
      </c>
      <c r="CE14" s="17">
        <v>9.0870748982823907E-2</v>
      </c>
    </row>
    <row r="15" spans="2:83" x14ac:dyDescent="0.35">
      <c r="B15" s="18" t="s">
        <v>264</v>
      </c>
      <c r="C15" s="20">
        <v>0.56679938603743296</v>
      </c>
      <c r="D15" s="20">
        <v>0.54013899262260801</v>
      </c>
      <c r="E15" s="20">
        <v>0.59303145339719199</v>
      </c>
      <c r="F15" s="20"/>
      <c r="G15" s="20">
        <v>0.64542442227137298</v>
      </c>
      <c r="H15" s="20">
        <v>0.627511419359436</v>
      </c>
      <c r="I15" s="20">
        <v>0.65587155740604097</v>
      </c>
      <c r="J15" s="20">
        <v>0.58638806894199003</v>
      </c>
      <c r="K15" s="20">
        <v>0.46335916245150199</v>
      </c>
      <c r="L15" s="20">
        <v>0.44584021479553398</v>
      </c>
      <c r="M15" s="20"/>
      <c r="N15" s="20">
        <v>0.65478006640991004</v>
      </c>
      <c r="O15" s="20">
        <v>0.55718669206598204</v>
      </c>
      <c r="P15" s="20">
        <v>0.60632951422674697</v>
      </c>
      <c r="Q15" s="20">
        <v>0.55454683089111501</v>
      </c>
      <c r="R15" s="20">
        <v>0.46915301074237298</v>
      </c>
      <c r="S15" s="20">
        <v>0.54244047780330196</v>
      </c>
      <c r="T15" s="20">
        <v>0.55041316693333098</v>
      </c>
      <c r="U15" s="20">
        <v>0.56942688818169396</v>
      </c>
      <c r="V15" s="20">
        <v>0.58198562473569504</v>
      </c>
      <c r="W15" s="20">
        <v>0.55257429996952101</v>
      </c>
      <c r="X15" s="20">
        <v>0.53497949484532403</v>
      </c>
      <c r="Y15" s="20">
        <v>0.51014049471617695</v>
      </c>
      <c r="Z15" s="20"/>
      <c r="AA15" s="20">
        <v>0.63642763054817597</v>
      </c>
      <c r="AB15" s="20">
        <v>0.58190559823332499</v>
      </c>
      <c r="AC15" s="20">
        <v>0.533486929496234</v>
      </c>
      <c r="AD15" s="20">
        <v>0.50757988775466001</v>
      </c>
      <c r="AE15" s="20"/>
      <c r="AF15" s="20">
        <v>0.64414703260783002</v>
      </c>
      <c r="AG15" s="20">
        <v>0.57071507479118</v>
      </c>
      <c r="AH15" s="20">
        <v>0.534710516334858</v>
      </c>
      <c r="AI15" s="20">
        <v>0.55039139336209997</v>
      </c>
      <c r="AJ15" s="20">
        <v>0.519232112960758</v>
      </c>
      <c r="AK15" s="20">
        <v>0.44872942308168601</v>
      </c>
      <c r="AL15" s="20"/>
      <c r="AM15" s="20">
        <v>0.54479725874236595</v>
      </c>
      <c r="AN15" s="20">
        <v>0.61710370963139105</v>
      </c>
      <c r="AO15" s="20">
        <v>0.619555320279638</v>
      </c>
      <c r="AP15" s="20">
        <v>0.44505398765592602</v>
      </c>
      <c r="AQ15" s="20">
        <v>0.48987463425400701</v>
      </c>
      <c r="AR15" s="20"/>
      <c r="AS15" s="20">
        <v>0.53535691420796505</v>
      </c>
      <c r="AT15" s="20">
        <v>0.61613495493695802</v>
      </c>
      <c r="AU15" s="20">
        <v>0.642253053474519</v>
      </c>
      <c r="AV15" s="20"/>
      <c r="AW15" s="20">
        <v>0.480927613228883</v>
      </c>
      <c r="AX15" s="20">
        <v>0.58288449986153701</v>
      </c>
      <c r="AY15" s="20">
        <v>0.62773845176073495</v>
      </c>
      <c r="AZ15" s="20">
        <v>0.65005785039763997</v>
      </c>
      <c r="BA15" s="20">
        <v>0.55681593384721595</v>
      </c>
      <c r="BB15" s="20"/>
      <c r="BC15" s="20">
        <v>0.51148672459495403</v>
      </c>
      <c r="BD15" s="20">
        <v>0.62108185268899696</v>
      </c>
      <c r="BE15" s="20" t="s">
        <v>101</v>
      </c>
      <c r="BF15" s="20">
        <v>0.53328625827264098</v>
      </c>
      <c r="BG15" s="20">
        <v>0.55342705741569298</v>
      </c>
      <c r="BH15" s="20">
        <v>0.66194588572649304</v>
      </c>
      <c r="BI15" s="20">
        <v>0.538619022095017</v>
      </c>
      <c r="BJ15" s="20"/>
      <c r="BK15" s="20">
        <v>0.54516728311950002</v>
      </c>
      <c r="BL15" s="20">
        <v>0.51595609460814695</v>
      </c>
      <c r="BM15" s="20">
        <v>0.57232134312871696</v>
      </c>
      <c r="BN15" s="20">
        <v>0.55756850970790905</v>
      </c>
      <c r="BO15" s="20">
        <v>0.54548341934067301</v>
      </c>
      <c r="BP15" s="20">
        <v>0.63100533160507899</v>
      </c>
      <c r="BQ15" s="20">
        <v>0.65974351348678195</v>
      </c>
      <c r="BR15" s="20">
        <v>0.67686922028773899</v>
      </c>
      <c r="BS15" s="20"/>
      <c r="BT15" s="20">
        <v>0.68576480824426</v>
      </c>
      <c r="BU15" s="20">
        <v>0.46204902128858699</v>
      </c>
      <c r="BV15" s="20">
        <v>0.54779193416181504</v>
      </c>
      <c r="BW15" s="20"/>
      <c r="BX15" s="20">
        <v>0.64003631488823298</v>
      </c>
      <c r="BY15" s="20">
        <v>0.572952081805437</v>
      </c>
      <c r="BZ15" s="20"/>
      <c r="CA15" s="20">
        <v>0.81953032830128802</v>
      </c>
      <c r="CB15" s="20">
        <v>0.67976332101748604</v>
      </c>
      <c r="CC15" s="20">
        <v>0.58130360416166704</v>
      </c>
      <c r="CD15" s="20">
        <v>0.53105689013754898</v>
      </c>
      <c r="CE15" s="20">
        <v>0.585424941369314</v>
      </c>
    </row>
    <row r="16" spans="2:83" x14ac:dyDescent="0.35">
      <c r="B16" s="18" t="s">
        <v>265</v>
      </c>
      <c r="C16" s="20">
        <v>0.123469464416156</v>
      </c>
      <c r="D16" s="20">
        <v>0.131512566960898</v>
      </c>
      <c r="E16" s="20">
        <v>0.115844473045811</v>
      </c>
      <c r="F16" s="20"/>
      <c r="G16" s="20">
        <v>0.117003874783592</v>
      </c>
      <c r="H16" s="20">
        <v>0.14465728706447001</v>
      </c>
      <c r="I16" s="20">
        <v>6.7562265886733502E-2</v>
      </c>
      <c r="J16" s="20">
        <v>0.108643671690496</v>
      </c>
      <c r="K16" s="20">
        <v>0.13999153221383301</v>
      </c>
      <c r="L16" s="20">
        <v>0.156770968269796</v>
      </c>
      <c r="M16" s="20"/>
      <c r="N16" s="20">
        <v>0.12132306082602901</v>
      </c>
      <c r="O16" s="20">
        <v>0.131408228305567</v>
      </c>
      <c r="P16" s="20">
        <v>6.6959516466613897E-2</v>
      </c>
      <c r="Q16" s="20">
        <v>0.13729653801310801</v>
      </c>
      <c r="R16" s="20">
        <v>0.206984656139242</v>
      </c>
      <c r="S16" s="20">
        <v>0.110629620541931</v>
      </c>
      <c r="T16" s="20">
        <v>0.10331568539984901</v>
      </c>
      <c r="U16" s="20">
        <v>0.168312753551948</v>
      </c>
      <c r="V16" s="20">
        <v>0.127747120500315</v>
      </c>
      <c r="W16" s="20">
        <v>0.12586145363743201</v>
      </c>
      <c r="X16" s="20">
        <v>8.7009849009584903E-2</v>
      </c>
      <c r="Y16" s="20">
        <v>8.3970375207225903E-2</v>
      </c>
      <c r="Z16" s="20"/>
      <c r="AA16" s="20">
        <v>0.116214100806128</v>
      </c>
      <c r="AB16" s="20">
        <v>0.133430211129551</v>
      </c>
      <c r="AC16" s="20">
        <v>0.147304793768189</v>
      </c>
      <c r="AD16" s="20">
        <v>9.90333695073084E-2</v>
      </c>
      <c r="AE16" s="20"/>
      <c r="AF16" s="20">
        <v>0.11028872811832199</v>
      </c>
      <c r="AG16" s="20">
        <v>0.13794540594635801</v>
      </c>
      <c r="AH16" s="20">
        <v>0.15111720533974099</v>
      </c>
      <c r="AI16" s="20">
        <v>8.9371766896025703E-2</v>
      </c>
      <c r="AJ16" s="20">
        <v>0.106298133038708</v>
      </c>
      <c r="AK16" s="20">
        <v>0.21824529912946</v>
      </c>
      <c r="AL16" s="20"/>
      <c r="AM16" s="20">
        <v>0.153463977253113</v>
      </c>
      <c r="AN16" s="20">
        <v>0.110084925809162</v>
      </c>
      <c r="AO16" s="20">
        <v>0.11538274108096</v>
      </c>
      <c r="AP16" s="20">
        <v>0</v>
      </c>
      <c r="AQ16" s="20">
        <v>7.5859833982190095E-2</v>
      </c>
      <c r="AR16" s="20"/>
      <c r="AS16" s="20">
        <v>0.179939992042004</v>
      </c>
      <c r="AT16" s="20">
        <v>9.7240759589751799E-2</v>
      </c>
      <c r="AU16" s="20">
        <v>0.109205894430009</v>
      </c>
      <c r="AV16" s="20"/>
      <c r="AW16" s="20">
        <v>0.12352901754930699</v>
      </c>
      <c r="AX16" s="20">
        <v>0.106589538011176</v>
      </c>
      <c r="AY16" s="20">
        <v>0.14401065018232501</v>
      </c>
      <c r="AZ16" s="20">
        <v>0.117130969330125</v>
      </c>
      <c r="BA16" s="20">
        <v>0.14598842620886601</v>
      </c>
      <c r="BB16" s="20"/>
      <c r="BC16" s="20">
        <v>0.15207919961729899</v>
      </c>
      <c r="BD16" s="20">
        <v>0.13068859396364199</v>
      </c>
      <c r="BE16" s="20" t="s">
        <v>101</v>
      </c>
      <c r="BF16" s="20">
        <v>8.4720562375880007E-2</v>
      </c>
      <c r="BG16" s="20">
        <v>6.6236953025572906E-2</v>
      </c>
      <c r="BH16" s="20">
        <v>8.8286016873990306E-2</v>
      </c>
      <c r="BI16" s="20">
        <v>0.112129239744614</v>
      </c>
      <c r="BJ16" s="20"/>
      <c r="BK16" s="20">
        <v>5.9289400247200301E-2</v>
      </c>
      <c r="BL16" s="20">
        <v>0.13424546461863501</v>
      </c>
      <c r="BM16" s="20">
        <v>0.11489553586305901</v>
      </c>
      <c r="BN16" s="20">
        <v>0.12652450737085399</v>
      </c>
      <c r="BO16" s="20">
        <v>0.14654606920161201</v>
      </c>
      <c r="BP16" s="20">
        <v>0.13024822987228299</v>
      </c>
      <c r="BQ16" s="20">
        <v>0.124692153422133</v>
      </c>
      <c r="BR16" s="20">
        <v>0.119408136302569</v>
      </c>
      <c r="BS16" s="20"/>
      <c r="BT16" s="20">
        <v>9.7511009066671206E-2</v>
      </c>
      <c r="BU16" s="20">
        <v>0.14100873809006001</v>
      </c>
      <c r="BV16" s="20">
        <v>0.12882301900946899</v>
      </c>
      <c r="BW16" s="20"/>
      <c r="BX16" s="20">
        <v>0.12755476294135601</v>
      </c>
      <c r="BY16" s="20">
        <v>0.10997837638287999</v>
      </c>
      <c r="BZ16" s="20"/>
      <c r="CA16" s="20">
        <v>5.9888930552999903E-2</v>
      </c>
      <c r="CB16" s="20">
        <v>9.9757971647739196E-2</v>
      </c>
      <c r="CC16" s="20">
        <v>0.136463502687452</v>
      </c>
      <c r="CD16" s="20">
        <v>0.14736983461785799</v>
      </c>
      <c r="CE16" s="20">
        <v>9.3473543520095903E-2</v>
      </c>
    </row>
    <row r="17" spans="2:83" x14ac:dyDescent="0.35">
      <c r="B17" s="18" t="s">
        <v>140</v>
      </c>
      <c r="C17" s="21">
        <v>0.44332992162127699</v>
      </c>
      <c r="D17" s="21">
        <v>0.40862642566170998</v>
      </c>
      <c r="E17" s="21">
        <v>0.47718698035138102</v>
      </c>
      <c r="F17" s="21"/>
      <c r="G17" s="21">
        <v>0.528420547487782</v>
      </c>
      <c r="H17" s="21">
        <v>0.48285413229496599</v>
      </c>
      <c r="I17" s="21">
        <v>0.588309291519307</v>
      </c>
      <c r="J17" s="21">
        <v>0.47774439725149498</v>
      </c>
      <c r="K17" s="21">
        <v>0.32336763023766901</v>
      </c>
      <c r="L17" s="21">
        <v>0.28906924652573801</v>
      </c>
      <c r="M17" s="21"/>
      <c r="N17" s="21">
        <v>0.53345700558388098</v>
      </c>
      <c r="O17" s="21">
        <v>0.425778463760416</v>
      </c>
      <c r="P17" s="21">
        <v>0.53936999776013295</v>
      </c>
      <c r="Q17" s="21">
        <v>0.41725029287800602</v>
      </c>
      <c r="R17" s="21">
        <v>0.26216835460313098</v>
      </c>
      <c r="S17" s="21">
        <v>0.43181085726137097</v>
      </c>
      <c r="T17" s="21">
        <v>0.447097481533482</v>
      </c>
      <c r="U17" s="21">
        <v>0.40111413462974499</v>
      </c>
      <c r="V17" s="21">
        <v>0.45423850423537998</v>
      </c>
      <c r="W17" s="21">
        <v>0.42671284633209</v>
      </c>
      <c r="X17" s="21">
        <v>0.44796964583573901</v>
      </c>
      <c r="Y17" s="21">
        <v>0.42617011950895101</v>
      </c>
      <c r="Z17" s="21"/>
      <c r="AA17" s="21">
        <v>0.52021352974204804</v>
      </c>
      <c r="AB17" s="21">
        <v>0.44847538710377399</v>
      </c>
      <c r="AC17" s="21">
        <v>0.386182135728045</v>
      </c>
      <c r="AD17" s="21">
        <v>0.408546518247351</v>
      </c>
      <c r="AE17" s="21"/>
      <c r="AF17" s="21">
        <v>0.533858304489508</v>
      </c>
      <c r="AG17" s="21">
        <v>0.43276966884482199</v>
      </c>
      <c r="AH17" s="21">
        <v>0.38359331099511701</v>
      </c>
      <c r="AI17" s="21">
        <v>0.46101962646607397</v>
      </c>
      <c r="AJ17" s="21">
        <v>0.41293397992205</v>
      </c>
      <c r="AK17" s="21">
        <v>0.23048412395222601</v>
      </c>
      <c r="AL17" s="21"/>
      <c r="AM17" s="21">
        <v>0.391333281489253</v>
      </c>
      <c r="AN17" s="21">
        <v>0.50701878382222898</v>
      </c>
      <c r="AO17" s="21">
        <v>0.50417257919867797</v>
      </c>
      <c r="AP17" s="21">
        <v>0.44505398765592602</v>
      </c>
      <c r="AQ17" s="21">
        <v>0.41401480027181697</v>
      </c>
      <c r="AR17" s="21"/>
      <c r="AS17" s="21">
        <v>0.35541692216596099</v>
      </c>
      <c r="AT17" s="21">
        <v>0.51889419534720704</v>
      </c>
      <c r="AU17" s="21">
        <v>0.53304715904451005</v>
      </c>
      <c r="AV17" s="21"/>
      <c r="AW17" s="21">
        <v>0.35739859567957599</v>
      </c>
      <c r="AX17" s="21">
        <v>0.47629496185036102</v>
      </c>
      <c r="AY17" s="21">
        <v>0.483727801578411</v>
      </c>
      <c r="AZ17" s="21">
        <v>0.53292688106751496</v>
      </c>
      <c r="BA17" s="21">
        <v>0.41082750763835002</v>
      </c>
      <c r="BB17" s="21"/>
      <c r="BC17" s="21">
        <v>0.35940752497765499</v>
      </c>
      <c r="BD17" s="21">
        <v>0.490393258725355</v>
      </c>
      <c r="BE17" s="21" t="s">
        <v>101</v>
      </c>
      <c r="BF17" s="21">
        <v>0.44856569589676099</v>
      </c>
      <c r="BG17" s="21">
        <v>0.487190104390121</v>
      </c>
      <c r="BH17" s="21">
        <v>0.57365986885250198</v>
      </c>
      <c r="BI17" s="21">
        <v>0.42648978235040302</v>
      </c>
      <c r="BJ17" s="21"/>
      <c r="BK17" s="21">
        <v>0.48587788287229999</v>
      </c>
      <c r="BL17" s="21">
        <v>0.381710629989512</v>
      </c>
      <c r="BM17" s="21">
        <v>0.45742580726565801</v>
      </c>
      <c r="BN17" s="21">
        <v>0.43104400233705598</v>
      </c>
      <c r="BO17" s="21">
        <v>0.39893735013906101</v>
      </c>
      <c r="BP17" s="21">
        <v>0.50075710173279597</v>
      </c>
      <c r="BQ17" s="21">
        <v>0.53505136006464904</v>
      </c>
      <c r="BR17" s="21">
        <v>0.55746108398516903</v>
      </c>
      <c r="BS17" s="21"/>
      <c r="BT17" s="21">
        <v>0.58825379917758902</v>
      </c>
      <c r="BU17" s="21">
        <v>0.32104028319852701</v>
      </c>
      <c r="BV17" s="21">
        <v>0.41896891515234602</v>
      </c>
      <c r="BW17" s="21"/>
      <c r="BX17" s="21">
        <v>0.51248155194687595</v>
      </c>
      <c r="BY17" s="21">
        <v>0.462973705422557</v>
      </c>
      <c r="BZ17" s="21"/>
      <c r="CA17" s="21">
        <v>0.75964139774828798</v>
      </c>
      <c r="CB17" s="21">
        <v>0.58000534936974701</v>
      </c>
      <c r="CC17" s="21">
        <v>0.44484010147421499</v>
      </c>
      <c r="CD17" s="21">
        <v>0.38368705551969101</v>
      </c>
      <c r="CE17" s="21">
        <v>0.49195139784921799</v>
      </c>
    </row>
    <row r="18" spans="2:83" x14ac:dyDescent="0.35">
      <c r="B18" s="16"/>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E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716</v>
      </c>
      <c r="D7" s="10">
        <v>366</v>
      </c>
      <c r="E7" s="10">
        <v>348</v>
      </c>
      <c r="F7" s="10"/>
      <c r="G7" s="10">
        <v>137</v>
      </c>
      <c r="H7" s="10">
        <v>175</v>
      </c>
      <c r="I7" s="10">
        <v>137</v>
      </c>
      <c r="J7" s="10">
        <v>152</v>
      </c>
      <c r="K7" s="10">
        <v>91</v>
      </c>
      <c r="L7" s="10">
        <v>24</v>
      </c>
      <c r="M7" s="10"/>
      <c r="N7" s="10">
        <v>133</v>
      </c>
      <c r="O7" s="10">
        <v>95</v>
      </c>
      <c r="P7" s="10">
        <v>43</v>
      </c>
      <c r="Q7" s="10">
        <v>62</v>
      </c>
      <c r="R7" s="10">
        <v>51</v>
      </c>
      <c r="S7" s="10">
        <v>59</v>
      </c>
      <c r="T7" s="10">
        <v>41</v>
      </c>
      <c r="U7" s="10">
        <v>23</v>
      </c>
      <c r="V7" s="10">
        <v>80</v>
      </c>
      <c r="W7" s="10">
        <v>65</v>
      </c>
      <c r="X7" s="10">
        <v>38</v>
      </c>
      <c r="Y7" s="10">
        <v>26</v>
      </c>
      <c r="Z7" s="10"/>
      <c r="AA7" s="10">
        <v>203</v>
      </c>
      <c r="AB7" s="10">
        <v>223</v>
      </c>
      <c r="AC7" s="10">
        <v>135</v>
      </c>
      <c r="AD7" s="10">
        <v>155</v>
      </c>
      <c r="AE7" s="10"/>
      <c r="AF7" s="10">
        <v>229</v>
      </c>
      <c r="AG7" s="10">
        <v>190</v>
      </c>
      <c r="AH7" s="10">
        <v>90</v>
      </c>
      <c r="AI7" s="10">
        <v>114</v>
      </c>
      <c r="AJ7" s="10">
        <v>69</v>
      </c>
      <c r="AK7" s="10">
        <v>23</v>
      </c>
      <c r="AL7" s="10"/>
      <c r="AM7" s="10">
        <v>219</v>
      </c>
      <c r="AN7" s="10">
        <v>232</v>
      </c>
      <c r="AO7" s="10">
        <v>63</v>
      </c>
      <c r="AP7" s="10">
        <v>8</v>
      </c>
      <c r="AQ7" s="10">
        <v>81</v>
      </c>
      <c r="AR7" s="10"/>
      <c r="AS7" s="10">
        <v>147</v>
      </c>
      <c r="AT7" s="10">
        <v>260</v>
      </c>
      <c r="AU7" s="10">
        <v>40</v>
      </c>
      <c r="AV7" s="10"/>
      <c r="AW7" s="10">
        <v>158</v>
      </c>
      <c r="AX7" s="10">
        <v>238</v>
      </c>
      <c r="AY7" s="10">
        <v>180</v>
      </c>
      <c r="AZ7" s="10">
        <v>111</v>
      </c>
      <c r="BA7" s="10">
        <v>21</v>
      </c>
      <c r="BB7" s="10"/>
      <c r="BC7" s="10">
        <v>229</v>
      </c>
      <c r="BD7" s="10">
        <v>209</v>
      </c>
      <c r="BE7" s="10" t="s">
        <v>100</v>
      </c>
      <c r="BF7" s="10">
        <v>56</v>
      </c>
      <c r="BG7" s="10">
        <v>53</v>
      </c>
      <c r="BH7" s="10">
        <v>139</v>
      </c>
      <c r="BI7" s="10">
        <v>25</v>
      </c>
      <c r="BJ7" s="10"/>
      <c r="BK7" s="10">
        <v>34</v>
      </c>
      <c r="BL7" s="10">
        <v>85</v>
      </c>
      <c r="BM7" s="10">
        <v>147</v>
      </c>
      <c r="BN7" s="10">
        <v>131</v>
      </c>
      <c r="BO7" s="10">
        <v>95</v>
      </c>
      <c r="BP7" s="10">
        <v>76</v>
      </c>
      <c r="BQ7" s="10">
        <v>53</v>
      </c>
      <c r="BR7" s="10">
        <v>64</v>
      </c>
      <c r="BS7" s="10"/>
      <c r="BT7" s="10">
        <v>278</v>
      </c>
      <c r="BU7" s="10">
        <v>93</v>
      </c>
      <c r="BV7" s="10">
        <v>342</v>
      </c>
      <c r="BW7" s="10"/>
      <c r="BX7" s="10">
        <v>266</v>
      </c>
      <c r="BY7" s="10">
        <v>419</v>
      </c>
      <c r="BZ7" s="10"/>
      <c r="CA7" s="10">
        <v>43</v>
      </c>
      <c r="CB7" s="10">
        <v>133</v>
      </c>
      <c r="CC7" s="10">
        <v>223</v>
      </c>
      <c r="CD7" s="10">
        <v>107</v>
      </c>
      <c r="CE7" s="10">
        <v>131</v>
      </c>
    </row>
    <row r="8" spans="2:83" ht="30" customHeight="1" x14ac:dyDescent="0.35">
      <c r="B8" s="11" t="s">
        <v>20</v>
      </c>
      <c r="C8" s="11">
        <v>725</v>
      </c>
      <c r="D8" s="11">
        <v>364</v>
      </c>
      <c r="E8" s="11">
        <v>359</v>
      </c>
      <c r="F8" s="11"/>
      <c r="G8" s="11">
        <v>131</v>
      </c>
      <c r="H8" s="11">
        <v>172</v>
      </c>
      <c r="I8" s="11">
        <v>151</v>
      </c>
      <c r="J8" s="11">
        <v>153</v>
      </c>
      <c r="K8" s="11">
        <v>91</v>
      </c>
      <c r="L8" s="11">
        <v>26</v>
      </c>
      <c r="M8" s="11"/>
      <c r="N8" s="11">
        <v>126</v>
      </c>
      <c r="O8" s="11">
        <v>98</v>
      </c>
      <c r="P8" s="11">
        <v>43</v>
      </c>
      <c r="Q8" s="11">
        <v>66</v>
      </c>
      <c r="R8" s="11">
        <v>57</v>
      </c>
      <c r="S8" s="11">
        <v>71</v>
      </c>
      <c r="T8" s="11">
        <v>43</v>
      </c>
      <c r="U8" s="11">
        <v>21</v>
      </c>
      <c r="V8" s="11">
        <v>81</v>
      </c>
      <c r="W8" s="11">
        <v>58</v>
      </c>
      <c r="X8" s="11">
        <v>37</v>
      </c>
      <c r="Y8" s="11">
        <v>26</v>
      </c>
      <c r="Z8" s="11"/>
      <c r="AA8" s="11">
        <v>194</v>
      </c>
      <c r="AB8" s="11">
        <v>210</v>
      </c>
      <c r="AC8" s="11">
        <v>173</v>
      </c>
      <c r="AD8" s="11">
        <v>148</v>
      </c>
      <c r="AE8" s="11"/>
      <c r="AF8" s="11">
        <v>223</v>
      </c>
      <c r="AG8" s="11">
        <v>194</v>
      </c>
      <c r="AH8" s="11">
        <v>95</v>
      </c>
      <c r="AI8" s="11">
        <v>115</v>
      </c>
      <c r="AJ8" s="11">
        <v>73</v>
      </c>
      <c r="AK8" s="11">
        <v>24</v>
      </c>
      <c r="AL8" s="11"/>
      <c r="AM8" s="11">
        <v>228</v>
      </c>
      <c r="AN8" s="11">
        <v>236</v>
      </c>
      <c r="AO8" s="11">
        <v>61</v>
      </c>
      <c r="AP8" s="11">
        <v>8</v>
      </c>
      <c r="AQ8" s="11">
        <v>80</v>
      </c>
      <c r="AR8" s="11"/>
      <c r="AS8" s="11">
        <v>152</v>
      </c>
      <c r="AT8" s="11">
        <v>263</v>
      </c>
      <c r="AU8" s="11">
        <v>37</v>
      </c>
      <c r="AV8" s="11"/>
      <c r="AW8" s="11">
        <v>164</v>
      </c>
      <c r="AX8" s="11">
        <v>245</v>
      </c>
      <c r="AY8" s="11">
        <v>182</v>
      </c>
      <c r="AZ8" s="11">
        <v>108</v>
      </c>
      <c r="BA8" s="11">
        <v>16</v>
      </c>
      <c r="BB8" s="11"/>
      <c r="BC8" s="11">
        <v>228</v>
      </c>
      <c r="BD8" s="11">
        <v>213</v>
      </c>
      <c r="BE8" s="11" t="s">
        <v>100</v>
      </c>
      <c r="BF8" s="11">
        <v>58</v>
      </c>
      <c r="BG8" s="11">
        <v>54</v>
      </c>
      <c r="BH8" s="11">
        <v>141</v>
      </c>
      <c r="BI8" s="11">
        <v>25</v>
      </c>
      <c r="BJ8" s="11"/>
      <c r="BK8" s="11">
        <v>31</v>
      </c>
      <c r="BL8" s="11">
        <v>89</v>
      </c>
      <c r="BM8" s="11">
        <v>150</v>
      </c>
      <c r="BN8" s="11">
        <v>141</v>
      </c>
      <c r="BO8" s="11">
        <v>100</v>
      </c>
      <c r="BP8" s="11">
        <v>76</v>
      </c>
      <c r="BQ8" s="11">
        <v>51</v>
      </c>
      <c r="BR8" s="11">
        <v>56</v>
      </c>
      <c r="BS8" s="11"/>
      <c r="BT8" s="11">
        <v>284</v>
      </c>
      <c r="BU8" s="11">
        <v>95</v>
      </c>
      <c r="BV8" s="11">
        <v>343</v>
      </c>
      <c r="BW8" s="11"/>
      <c r="BX8" s="11">
        <v>266</v>
      </c>
      <c r="BY8" s="11">
        <v>429</v>
      </c>
      <c r="BZ8" s="11"/>
      <c r="CA8" s="11">
        <v>29</v>
      </c>
      <c r="CB8" s="11">
        <v>141</v>
      </c>
      <c r="CC8" s="11">
        <v>218</v>
      </c>
      <c r="CD8" s="11">
        <v>133</v>
      </c>
      <c r="CE8" s="11">
        <v>130</v>
      </c>
    </row>
    <row r="9" spans="2:83" x14ac:dyDescent="0.35">
      <c r="B9" s="18" t="s">
        <v>251</v>
      </c>
      <c r="C9" s="17">
        <v>0.12016213811251999</v>
      </c>
      <c r="D9" s="17">
        <v>0.14599422486446301</v>
      </c>
      <c r="E9" s="17">
        <v>9.4641671958860293E-2</v>
      </c>
      <c r="F9" s="17"/>
      <c r="G9" s="17">
        <v>0.11801660339598299</v>
      </c>
      <c r="H9" s="17">
        <v>8.2049713236636096E-2</v>
      </c>
      <c r="I9" s="17">
        <v>5.3170034975592299E-2</v>
      </c>
      <c r="J9" s="17">
        <v>0.14936569369807801</v>
      </c>
      <c r="K9" s="17">
        <v>0.194534496053546</v>
      </c>
      <c r="L9" s="17">
        <v>0.34264620864809697</v>
      </c>
      <c r="M9" s="17"/>
      <c r="N9" s="17">
        <v>0.13293718360895199</v>
      </c>
      <c r="O9" s="17">
        <v>0.154158680159524</v>
      </c>
      <c r="P9" s="17">
        <v>0.10117698202087699</v>
      </c>
      <c r="Q9" s="17">
        <v>0.12677839832877999</v>
      </c>
      <c r="R9" s="17">
        <v>9.4741652533724893E-2</v>
      </c>
      <c r="S9" s="17">
        <v>5.8196579091567002E-2</v>
      </c>
      <c r="T9" s="17">
        <v>0.15053055504083701</v>
      </c>
      <c r="U9" s="17">
        <v>0</v>
      </c>
      <c r="V9" s="17">
        <v>0.136236993044316</v>
      </c>
      <c r="W9" s="17">
        <v>0.15524101542888899</v>
      </c>
      <c r="X9" s="17">
        <v>0.121273966500173</v>
      </c>
      <c r="Y9" s="17">
        <v>8.5756322280853101E-2</v>
      </c>
      <c r="Z9" s="17"/>
      <c r="AA9" s="17">
        <v>0.10430380016902401</v>
      </c>
      <c r="AB9" s="17">
        <v>9.9532970116477396E-2</v>
      </c>
      <c r="AC9" s="17">
        <v>0.13967863534321101</v>
      </c>
      <c r="AD9" s="17">
        <v>0.14748076559768</v>
      </c>
      <c r="AE9" s="17"/>
      <c r="AF9" s="17">
        <v>9.8595878125761205E-2</v>
      </c>
      <c r="AG9" s="17">
        <v>0.13003590817643701</v>
      </c>
      <c r="AH9" s="17">
        <v>0.13213451859861999</v>
      </c>
      <c r="AI9" s="17">
        <v>8.1948329360736302E-2</v>
      </c>
      <c r="AJ9" s="17">
        <v>0.16229253094086701</v>
      </c>
      <c r="AK9" s="17">
        <v>0.21400343128316901</v>
      </c>
      <c r="AL9" s="17"/>
      <c r="AM9" s="17">
        <v>0.14233014353828899</v>
      </c>
      <c r="AN9" s="17">
        <v>0.11344133744767899</v>
      </c>
      <c r="AO9" s="17">
        <v>0.205506119790831</v>
      </c>
      <c r="AP9" s="17">
        <v>0.135286801474437</v>
      </c>
      <c r="AQ9" s="17">
        <v>4.5663330144214601E-2</v>
      </c>
      <c r="AR9" s="17"/>
      <c r="AS9" s="17">
        <v>0.16087425659164201</v>
      </c>
      <c r="AT9" s="17">
        <v>0.11288232967574099</v>
      </c>
      <c r="AU9" s="17">
        <v>0.17158037712458499</v>
      </c>
      <c r="AV9" s="17"/>
      <c r="AW9" s="17">
        <v>0.149855085437927</v>
      </c>
      <c r="AX9" s="17">
        <v>0.128713469334817</v>
      </c>
      <c r="AY9" s="17">
        <v>5.4052689865942E-2</v>
      </c>
      <c r="AZ9" s="17">
        <v>0.147115239165896</v>
      </c>
      <c r="BA9" s="17">
        <v>9.3308493575754103E-2</v>
      </c>
      <c r="BB9" s="17"/>
      <c r="BC9" s="17">
        <v>0.179796717113029</v>
      </c>
      <c r="BD9" s="17">
        <v>9.8884580863795493E-2</v>
      </c>
      <c r="BE9" s="17" t="s">
        <v>101</v>
      </c>
      <c r="BF9" s="17">
        <v>0.13167266110796599</v>
      </c>
      <c r="BG9" s="17">
        <v>6.7663336615550601E-2</v>
      </c>
      <c r="BH9" s="17">
        <v>9.0916331590892505E-2</v>
      </c>
      <c r="BI9" s="17">
        <v>3.6832805251275302E-2</v>
      </c>
      <c r="BJ9" s="17"/>
      <c r="BK9" s="17">
        <v>8.4810545913939606E-2</v>
      </c>
      <c r="BL9" s="17">
        <v>0.14615312533936201</v>
      </c>
      <c r="BM9" s="17">
        <v>0.10121546534232299</v>
      </c>
      <c r="BN9" s="17">
        <v>0.12827097397548601</v>
      </c>
      <c r="BO9" s="17">
        <v>0.113957047524772</v>
      </c>
      <c r="BP9" s="17">
        <v>0.156138062125251</v>
      </c>
      <c r="BQ9" s="17">
        <v>0.110229416489928</v>
      </c>
      <c r="BR9" s="17">
        <v>0.11946827800743701</v>
      </c>
      <c r="BS9" s="17"/>
      <c r="BT9" s="17">
        <v>7.9900497430432399E-2</v>
      </c>
      <c r="BU9" s="17">
        <v>0.214055613020672</v>
      </c>
      <c r="BV9" s="17">
        <v>0.12516030709482201</v>
      </c>
      <c r="BW9" s="17"/>
      <c r="BX9" s="17">
        <v>0.12776225252680101</v>
      </c>
      <c r="BY9" s="17">
        <v>0.121759396883691</v>
      </c>
      <c r="BZ9" s="17"/>
      <c r="CA9" s="17">
        <v>0.140194952426512</v>
      </c>
      <c r="CB9" s="17">
        <v>0.14661289543869099</v>
      </c>
      <c r="CC9" s="17">
        <v>0.101040604998074</v>
      </c>
      <c r="CD9" s="17">
        <v>0.134393912029491</v>
      </c>
      <c r="CE9" s="17">
        <v>0.14567029511475199</v>
      </c>
    </row>
    <row r="10" spans="2:83" x14ac:dyDescent="0.35">
      <c r="B10" s="18" t="s">
        <v>252</v>
      </c>
      <c r="C10" s="17">
        <v>0.13392472506222999</v>
      </c>
      <c r="D10" s="17">
        <v>0.14182996344236101</v>
      </c>
      <c r="E10" s="17">
        <v>0.12665915096888999</v>
      </c>
      <c r="F10" s="17"/>
      <c r="G10" s="17">
        <v>0.148710056663163</v>
      </c>
      <c r="H10" s="17">
        <v>9.5374112098104605E-2</v>
      </c>
      <c r="I10" s="17">
        <v>8.3467172680917801E-2</v>
      </c>
      <c r="J10" s="17">
        <v>0.18784536455853601</v>
      </c>
      <c r="K10" s="17">
        <v>0.180645354173329</v>
      </c>
      <c r="L10" s="17">
        <v>0.12761311291300001</v>
      </c>
      <c r="M10" s="17"/>
      <c r="N10" s="17">
        <v>0.106488258095314</v>
      </c>
      <c r="O10" s="17">
        <v>0.12305380617772201</v>
      </c>
      <c r="P10" s="17">
        <v>6.8547041692541999E-2</v>
      </c>
      <c r="Q10" s="17">
        <v>8.6581028208809002E-2</v>
      </c>
      <c r="R10" s="17">
        <v>0.16549208730394799</v>
      </c>
      <c r="S10" s="17">
        <v>0.19092931762562901</v>
      </c>
      <c r="T10" s="17">
        <v>0.13501210429667099</v>
      </c>
      <c r="U10" s="17">
        <v>0.21620727254182301</v>
      </c>
      <c r="V10" s="17">
        <v>0.17928115122809901</v>
      </c>
      <c r="W10" s="17">
        <v>0.135691362157395</v>
      </c>
      <c r="X10" s="17">
        <v>0.15357363092331799</v>
      </c>
      <c r="Y10" s="17">
        <v>7.15888487540597E-2</v>
      </c>
      <c r="Z10" s="17"/>
      <c r="AA10" s="17">
        <v>7.5907246380772397E-2</v>
      </c>
      <c r="AB10" s="17">
        <v>0.140815951417611</v>
      </c>
      <c r="AC10" s="17">
        <v>0.16252451397707701</v>
      </c>
      <c r="AD10" s="17">
        <v>0.166807719620016</v>
      </c>
      <c r="AE10" s="17"/>
      <c r="AF10" s="17">
        <v>0.125134844534803</v>
      </c>
      <c r="AG10" s="17">
        <v>0.162341497214606</v>
      </c>
      <c r="AH10" s="17">
        <v>0.105997627496923</v>
      </c>
      <c r="AI10" s="17">
        <v>0.13884790029317601</v>
      </c>
      <c r="AJ10" s="17">
        <v>0.14844061176868301</v>
      </c>
      <c r="AK10" s="17">
        <v>3.4652841548181601E-2</v>
      </c>
      <c r="AL10" s="17"/>
      <c r="AM10" s="17">
        <v>0.16249466114935299</v>
      </c>
      <c r="AN10" s="17">
        <v>0.124814015678806</v>
      </c>
      <c r="AO10" s="17">
        <v>8.5206303958365204E-2</v>
      </c>
      <c r="AP10" s="17">
        <v>0.39552525017612</v>
      </c>
      <c r="AQ10" s="17">
        <v>0.12534955458198299</v>
      </c>
      <c r="AR10" s="17"/>
      <c r="AS10" s="17">
        <v>0.15944526977145901</v>
      </c>
      <c r="AT10" s="17">
        <v>0.108231513926902</v>
      </c>
      <c r="AU10" s="17">
        <v>0.121919158370737</v>
      </c>
      <c r="AV10" s="17"/>
      <c r="AW10" s="17">
        <v>0.16059418867575001</v>
      </c>
      <c r="AX10" s="17">
        <v>0.16283423411723499</v>
      </c>
      <c r="AY10" s="17">
        <v>0.10184925727686001</v>
      </c>
      <c r="AZ10" s="17">
        <v>8.6445120464752306E-2</v>
      </c>
      <c r="BA10" s="17">
        <v>0.119838409786378</v>
      </c>
      <c r="BB10" s="17"/>
      <c r="BC10" s="17">
        <v>0.131033451170184</v>
      </c>
      <c r="BD10" s="17">
        <v>0.134823272091113</v>
      </c>
      <c r="BE10" s="17" t="s">
        <v>101</v>
      </c>
      <c r="BF10" s="17">
        <v>0.17627353684286601</v>
      </c>
      <c r="BG10" s="17">
        <v>0.103353207585358</v>
      </c>
      <c r="BH10" s="17">
        <v>0.139203650489232</v>
      </c>
      <c r="BI10" s="17">
        <v>8.1830756517721495E-2</v>
      </c>
      <c r="BJ10" s="17"/>
      <c r="BK10" s="17">
        <v>0.117069549061111</v>
      </c>
      <c r="BL10" s="17">
        <v>0.10836678444793001</v>
      </c>
      <c r="BM10" s="17">
        <v>0.18248132726858601</v>
      </c>
      <c r="BN10" s="17">
        <v>0.110592218833494</v>
      </c>
      <c r="BO10" s="17">
        <v>0.18337834965820901</v>
      </c>
      <c r="BP10" s="17">
        <v>0.12987666319184499</v>
      </c>
      <c r="BQ10" s="17">
        <v>9.9808507893149004E-2</v>
      </c>
      <c r="BR10" s="17">
        <v>8.3489538214745196E-2</v>
      </c>
      <c r="BS10" s="17"/>
      <c r="BT10" s="17">
        <v>0.10275087702834999</v>
      </c>
      <c r="BU10" s="17">
        <v>0.19222322171068701</v>
      </c>
      <c r="BV10" s="17">
        <v>0.14238218225553401</v>
      </c>
      <c r="BW10" s="17"/>
      <c r="BX10" s="17">
        <v>0.126439768651745</v>
      </c>
      <c r="BY10" s="17">
        <v>0.14359161462690601</v>
      </c>
      <c r="BZ10" s="17"/>
      <c r="CA10" s="17">
        <v>0.108006105239506</v>
      </c>
      <c r="CB10" s="17">
        <v>6.1143204565953797E-2</v>
      </c>
      <c r="CC10" s="17">
        <v>0.159701506224671</v>
      </c>
      <c r="CD10" s="17">
        <v>0.161420441295717</v>
      </c>
      <c r="CE10" s="17">
        <v>0.180255541193105</v>
      </c>
    </row>
    <row r="11" spans="2:83" x14ac:dyDescent="0.35">
      <c r="B11" s="18" t="s">
        <v>253</v>
      </c>
      <c r="C11" s="17">
        <v>0.217273532434543</v>
      </c>
      <c r="D11" s="17">
        <v>0.22707545011795199</v>
      </c>
      <c r="E11" s="17">
        <v>0.208551695990393</v>
      </c>
      <c r="F11" s="17"/>
      <c r="G11" s="17">
        <v>0.18103743777355799</v>
      </c>
      <c r="H11" s="17">
        <v>0.21804841749350301</v>
      </c>
      <c r="I11" s="17">
        <v>0.24989902165550501</v>
      </c>
      <c r="J11" s="17">
        <v>0.20576315898021399</v>
      </c>
      <c r="K11" s="17">
        <v>0.21097767674725401</v>
      </c>
      <c r="L11" s="17">
        <v>0.29581364376288699</v>
      </c>
      <c r="M11" s="17"/>
      <c r="N11" s="17">
        <v>0.223648796296886</v>
      </c>
      <c r="O11" s="17">
        <v>0.26520703488549502</v>
      </c>
      <c r="P11" s="17">
        <v>0.17979810462604001</v>
      </c>
      <c r="Q11" s="17">
        <v>0.303979737620656</v>
      </c>
      <c r="R11" s="17">
        <v>0.17608011994749101</v>
      </c>
      <c r="S11" s="17">
        <v>0.232172208251959</v>
      </c>
      <c r="T11" s="17">
        <v>0.15534766423083399</v>
      </c>
      <c r="U11" s="17">
        <v>0.30625796511648801</v>
      </c>
      <c r="V11" s="17">
        <v>0.19921472577543001</v>
      </c>
      <c r="W11" s="17">
        <v>0.20969507899151099</v>
      </c>
      <c r="X11" s="17">
        <v>5.4156145797840997E-2</v>
      </c>
      <c r="Y11" s="17">
        <v>0.23391255523756099</v>
      </c>
      <c r="Z11" s="17"/>
      <c r="AA11" s="17">
        <v>0.18378960196174099</v>
      </c>
      <c r="AB11" s="17">
        <v>0.211853911507705</v>
      </c>
      <c r="AC11" s="17">
        <v>0.23665827758524299</v>
      </c>
      <c r="AD11" s="17">
        <v>0.24625060738809201</v>
      </c>
      <c r="AE11" s="17"/>
      <c r="AF11" s="17">
        <v>0.18005894723076901</v>
      </c>
      <c r="AG11" s="17">
        <v>0.25486190924124502</v>
      </c>
      <c r="AH11" s="17">
        <v>0.22247366678772401</v>
      </c>
      <c r="AI11" s="17">
        <v>0.25636390561917199</v>
      </c>
      <c r="AJ11" s="17">
        <v>0.126133357408894</v>
      </c>
      <c r="AK11" s="17">
        <v>0.33741922226638699</v>
      </c>
      <c r="AL11" s="17"/>
      <c r="AM11" s="17">
        <v>0.190834613602713</v>
      </c>
      <c r="AN11" s="17">
        <v>0.211988645412758</v>
      </c>
      <c r="AO11" s="17">
        <v>0.23802611165346199</v>
      </c>
      <c r="AP11" s="17">
        <v>0</v>
      </c>
      <c r="AQ11" s="17">
        <v>0.31149188327208199</v>
      </c>
      <c r="AR11" s="17"/>
      <c r="AS11" s="17">
        <v>0.199665194000859</v>
      </c>
      <c r="AT11" s="17">
        <v>0.208739209802276</v>
      </c>
      <c r="AU11" s="17">
        <v>0.24101216159340799</v>
      </c>
      <c r="AV11" s="17"/>
      <c r="AW11" s="17">
        <v>0.281556039494955</v>
      </c>
      <c r="AX11" s="17">
        <v>0.20697589165708999</v>
      </c>
      <c r="AY11" s="17">
        <v>0.205048939976231</v>
      </c>
      <c r="AZ11" s="17">
        <v>0.18477828937660401</v>
      </c>
      <c r="BA11" s="17">
        <v>0.13023916048182499</v>
      </c>
      <c r="BB11" s="17"/>
      <c r="BC11" s="17">
        <v>0.216846776268108</v>
      </c>
      <c r="BD11" s="17">
        <v>0.19929713996047699</v>
      </c>
      <c r="BE11" s="17" t="s">
        <v>101</v>
      </c>
      <c r="BF11" s="17">
        <v>0.16452615386649999</v>
      </c>
      <c r="BG11" s="17">
        <v>0.26203622848809599</v>
      </c>
      <c r="BH11" s="17">
        <v>0.25043181499127598</v>
      </c>
      <c r="BI11" s="17">
        <v>0.16695413723614799</v>
      </c>
      <c r="BJ11" s="17"/>
      <c r="BK11" s="17">
        <v>0.27611219465377801</v>
      </c>
      <c r="BL11" s="17">
        <v>0.35540728003931998</v>
      </c>
      <c r="BM11" s="17">
        <v>0.232138274467942</v>
      </c>
      <c r="BN11" s="17">
        <v>0.221304582305662</v>
      </c>
      <c r="BO11" s="17">
        <v>0.119626903825409</v>
      </c>
      <c r="BP11" s="17">
        <v>0.17262836116702099</v>
      </c>
      <c r="BQ11" s="17">
        <v>0.18510708088843</v>
      </c>
      <c r="BR11" s="17">
        <v>0.17047900514617301</v>
      </c>
      <c r="BS11" s="17"/>
      <c r="BT11" s="17">
        <v>0.19149275455966699</v>
      </c>
      <c r="BU11" s="17">
        <v>0.25970871022555703</v>
      </c>
      <c r="BV11" s="17">
        <v>0.22901575458265699</v>
      </c>
      <c r="BW11" s="17"/>
      <c r="BX11" s="17">
        <v>0.19880678911484101</v>
      </c>
      <c r="BY11" s="17">
        <v>0.22173598833098099</v>
      </c>
      <c r="BZ11" s="17"/>
      <c r="CA11" s="17">
        <v>8.13677116045642E-2</v>
      </c>
      <c r="CB11" s="17">
        <v>0.160915077684744</v>
      </c>
      <c r="CC11" s="17">
        <v>0.21101199063843801</v>
      </c>
      <c r="CD11" s="17">
        <v>0.24719832966871</v>
      </c>
      <c r="CE11" s="17">
        <v>0.249972873562958</v>
      </c>
    </row>
    <row r="12" spans="2:83" x14ac:dyDescent="0.35">
      <c r="B12" s="18" t="s">
        <v>254</v>
      </c>
      <c r="C12" s="17">
        <v>0.27911387167356999</v>
      </c>
      <c r="D12" s="17">
        <v>0.25573634003362</v>
      </c>
      <c r="E12" s="17">
        <v>0.29877983364573302</v>
      </c>
      <c r="F12" s="17"/>
      <c r="G12" s="17">
        <v>0.24463385235126101</v>
      </c>
      <c r="H12" s="17">
        <v>0.31758548186454</v>
      </c>
      <c r="I12" s="17">
        <v>0.28365629575773699</v>
      </c>
      <c r="J12" s="17">
        <v>0.289463977467383</v>
      </c>
      <c r="K12" s="17">
        <v>0.25754242344077799</v>
      </c>
      <c r="L12" s="17">
        <v>0.18616876993620399</v>
      </c>
      <c r="M12" s="17"/>
      <c r="N12" s="17">
        <v>0.22723023067065301</v>
      </c>
      <c r="O12" s="17">
        <v>0.21391616508726899</v>
      </c>
      <c r="P12" s="17">
        <v>0.46277848254283099</v>
      </c>
      <c r="Q12" s="17">
        <v>0.23436763428374099</v>
      </c>
      <c r="R12" s="17">
        <v>0.29549474072600002</v>
      </c>
      <c r="S12" s="17">
        <v>0.31484644862979599</v>
      </c>
      <c r="T12" s="17">
        <v>0.33876087431765201</v>
      </c>
      <c r="U12" s="17">
        <v>0.25163468905401498</v>
      </c>
      <c r="V12" s="17">
        <v>0.26510422211264201</v>
      </c>
      <c r="W12" s="17">
        <v>0.23268160205378199</v>
      </c>
      <c r="X12" s="17">
        <v>0.381643794149578</v>
      </c>
      <c r="Y12" s="17">
        <v>0.37703923727792099</v>
      </c>
      <c r="Z12" s="17"/>
      <c r="AA12" s="17">
        <v>0.32237195648754102</v>
      </c>
      <c r="AB12" s="17">
        <v>0.31119064647574302</v>
      </c>
      <c r="AC12" s="17">
        <v>0.24865072880685199</v>
      </c>
      <c r="AD12" s="17">
        <v>0.21234573805123999</v>
      </c>
      <c r="AE12" s="17"/>
      <c r="AF12" s="17">
        <v>0.26664186030707998</v>
      </c>
      <c r="AG12" s="17">
        <v>0.24525734993129999</v>
      </c>
      <c r="AH12" s="17">
        <v>0.30463704294360699</v>
      </c>
      <c r="AI12" s="17">
        <v>0.298768931902889</v>
      </c>
      <c r="AJ12" s="17">
        <v>0.37941068878999201</v>
      </c>
      <c r="AK12" s="17">
        <v>0.18090185788090599</v>
      </c>
      <c r="AL12" s="17"/>
      <c r="AM12" s="17">
        <v>0.27880398423981601</v>
      </c>
      <c r="AN12" s="17">
        <v>0.29127344768589802</v>
      </c>
      <c r="AO12" s="17">
        <v>0.32174590640419598</v>
      </c>
      <c r="AP12" s="17">
        <v>0.37355689094185002</v>
      </c>
      <c r="AQ12" s="17">
        <v>0.22218314402155101</v>
      </c>
      <c r="AR12" s="17"/>
      <c r="AS12" s="17">
        <v>0.26421657303145002</v>
      </c>
      <c r="AT12" s="17">
        <v>0.32796547593691999</v>
      </c>
      <c r="AU12" s="17">
        <v>0.19728484633613899</v>
      </c>
      <c r="AV12" s="17"/>
      <c r="AW12" s="17">
        <v>0.20552779477733901</v>
      </c>
      <c r="AX12" s="17">
        <v>0.262449614427825</v>
      </c>
      <c r="AY12" s="17">
        <v>0.35089260884433998</v>
      </c>
      <c r="AZ12" s="17">
        <v>0.32544275414740698</v>
      </c>
      <c r="BA12" s="17">
        <v>0.20230485394276601</v>
      </c>
      <c r="BB12" s="17"/>
      <c r="BC12" s="17">
        <v>0.23866538947837099</v>
      </c>
      <c r="BD12" s="17">
        <v>0.31158032048177697</v>
      </c>
      <c r="BE12" s="17" t="s">
        <v>101</v>
      </c>
      <c r="BF12" s="17">
        <v>0.26811497371260101</v>
      </c>
      <c r="BG12" s="17">
        <v>0.26471533324378199</v>
      </c>
      <c r="BH12" s="17">
        <v>0.29391584827824102</v>
      </c>
      <c r="BI12" s="17">
        <v>0.35783672469939598</v>
      </c>
      <c r="BJ12" s="17"/>
      <c r="BK12" s="17">
        <v>0.23613780585097299</v>
      </c>
      <c r="BL12" s="17">
        <v>0.25287204463262303</v>
      </c>
      <c r="BM12" s="17">
        <v>0.25301304682333398</v>
      </c>
      <c r="BN12" s="17">
        <v>0.30185202249804599</v>
      </c>
      <c r="BO12" s="17">
        <v>0.25326927861742898</v>
      </c>
      <c r="BP12" s="17">
        <v>0.34543973482426599</v>
      </c>
      <c r="BQ12" s="17">
        <v>0.28971522748564199</v>
      </c>
      <c r="BR12" s="17">
        <v>0.28506753932836798</v>
      </c>
      <c r="BS12" s="17"/>
      <c r="BT12" s="17">
        <v>0.32931596054921097</v>
      </c>
      <c r="BU12" s="17">
        <v>0.21824575721672199</v>
      </c>
      <c r="BV12" s="17">
        <v>0.25361024837031498</v>
      </c>
      <c r="BW12" s="17"/>
      <c r="BX12" s="17">
        <v>0.25395653205662699</v>
      </c>
      <c r="BY12" s="17">
        <v>0.289614249187719</v>
      </c>
      <c r="BZ12" s="17"/>
      <c r="CA12" s="17">
        <v>0.26686107802134001</v>
      </c>
      <c r="CB12" s="17">
        <v>0.32597016747636798</v>
      </c>
      <c r="CC12" s="17">
        <v>0.29827332856227601</v>
      </c>
      <c r="CD12" s="17">
        <v>0.269583696724219</v>
      </c>
      <c r="CE12" s="17">
        <v>0.20207629049558801</v>
      </c>
    </row>
    <row r="13" spans="2:83" x14ac:dyDescent="0.35">
      <c r="B13" s="18" t="s">
        <v>255</v>
      </c>
      <c r="C13" s="17">
        <v>0.19695839980767199</v>
      </c>
      <c r="D13" s="17">
        <v>0.174189636153771</v>
      </c>
      <c r="E13" s="17">
        <v>0.221149348746077</v>
      </c>
      <c r="F13" s="17"/>
      <c r="G13" s="17">
        <v>0.276033386272593</v>
      </c>
      <c r="H13" s="17">
        <v>0.249721803518548</v>
      </c>
      <c r="I13" s="17">
        <v>0.24791085344698699</v>
      </c>
      <c r="J13" s="17">
        <v>0.11261647218088899</v>
      </c>
      <c r="K13" s="17">
        <v>8.2218851027407905E-2</v>
      </c>
      <c r="L13" s="17">
        <v>4.7758264739810798E-2</v>
      </c>
      <c r="M13" s="17"/>
      <c r="N13" s="17">
        <v>0.28475223386485699</v>
      </c>
      <c r="O13" s="17">
        <v>0.18435607967297399</v>
      </c>
      <c r="P13" s="17">
        <v>0.15800557164572801</v>
      </c>
      <c r="Q13" s="17">
        <v>0.216065437285067</v>
      </c>
      <c r="R13" s="17">
        <v>0.24231164375924699</v>
      </c>
      <c r="S13" s="17">
        <v>0.112946382445222</v>
      </c>
      <c r="T13" s="17">
        <v>0.15385028942672799</v>
      </c>
      <c r="U13" s="17">
        <v>0.189230364052517</v>
      </c>
      <c r="V13" s="17">
        <v>0.182028385678355</v>
      </c>
      <c r="W13" s="17">
        <v>0.20380776859038199</v>
      </c>
      <c r="X13" s="17">
        <v>0.13622231109494901</v>
      </c>
      <c r="Y13" s="17">
        <v>0.15724081975999299</v>
      </c>
      <c r="Z13" s="17"/>
      <c r="AA13" s="17">
        <v>0.27249368057454798</v>
      </c>
      <c r="AB13" s="17">
        <v>0.173741652697885</v>
      </c>
      <c r="AC13" s="17">
        <v>0.16469385923022001</v>
      </c>
      <c r="AD13" s="17">
        <v>0.16859395827895199</v>
      </c>
      <c r="AE13" s="17"/>
      <c r="AF13" s="17">
        <v>0.297731770182388</v>
      </c>
      <c r="AG13" s="17">
        <v>0.13075619732549501</v>
      </c>
      <c r="AH13" s="17">
        <v>0.18073262292276601</v>
      </c>
      <c r="AI13" s="17">
        <v>0.16316863609239399</v>
      </c>
      <c r="AJ13" s="17">
        <v>0.14233556922129201</v>
      </c>
      <c r="AK13" s="17">
        <v>0.19258224497739301</v>
      </c>
      <c r="AL13" s="17"/>
      <c r="AM13" s="17">
        <v>0.19150479854945601</v>
      </c>
      <c r="AN13" s="17">
        <v>0.20789334130529999</v>
      </c>
      <c r="AO13" s="17">
        <v>0.14951555819314599</v>
      </c>
      <c r="AP13" s="17">
        <v>9.5631057407592701E-2</v>
      </c>
      <c r="AQ13" s="17">
        <v>0.20405229424325999</v>
      </c>
      <c r="AR13" s="17"/>
      <c r="AS13" s="17">
        <v>0.189126008695336</v>
      </c>
      <c r="AT13" s="17">
        <v>0.209643811468194</v>
      </c>
      <c r="AU13" s="17">
        <v>0.268203456575132</v>
      </c>
      <c r="AV13" s="17"/>
      <c r="AW13" s="17">
        <v>0.137073451850585</v>
      </c>
      <c r="AX13" s="17">
        <v>0.19136915618203901</v>
      </c>
      <c r="AY13" s="17">
        <v>0.232447629723988</v>
      </c>
      <c r="AZ13" s="17">
        <v>0.21080946053230901</v>
      </c>
      <c r="BA13" s="17">
        <v>0.416845796893061</v>
      </c>
      <c r="BB13" s="17"/>
      <c r="BC13" s="17">
        <v>0.20129420970759501</v>
      </c>
      <c r="BD13" s="17">
        <v>0.189491212558448</v>
      </c>
      <c r="BE13" s="17" t="s">
        <v>101</v>
      </c>
      <c r="BF13" s="17">
        <v>0.17606510169608</v>
      </c>
      <c r="BG13" s="17">
        <v>0.25728163364519002</v>
      </c>
      <c r="BH13" s="17">
        <v>0.19077305878117701</v>
      </c>
      <c r="BI13" s="17">
        <v>0.17756840930864501</v>
      </c>
      <c r="BJ13" s="17"/>
      <c r="BK13" s="17">
        <v>0.16801667546249199</v>
      </c>
      <c r="BL13" s="17">
        <v>9.0635998562003398E-2</v>
      </c>
      <c r="BM13" s="17">
        <v>0.16243117853963801</v>
      </c>
      <c r="BN13" s="17">
        <v>0.19518188428313199</v>
      </c>
      <c r="BO13" s="17">
        <v>0.29265007776493401</v>
      </c>
      <c r="BP13" s="17">
        <v>0.167415361184478</v>
      </c>
      <c r="BQ13" s="17">
        <v>0.254883315170568</v>
      </c>
      <c r="BR13" s="17">
        <v>0.28586832485215902</v>
      </c>
      <c r="BS13" s="17"/>
      <c r="BT13" s="17">
        <v>0.25969385522815303</v>
      </c>
      <c r="BU13" s="17">
        <v>7.6989419277338697E-2</v>
      </c>
      <c r="BV13" s="17">
        <v>0.17993988033251501</v>
      </c>
      <c r="BW13" s="17"/>
      <c r="BX13" s="17">
        <v>0.27322102301936901</v>
      </c>
      <c r="BY13" s="17">
        <v>0.14987914792291401</v>
      </c>
      <c r="BZ13" s="17"/>
      <c r="CA13" s="17">
        <v>0.38285612011930997</v>
      </c>
      <c r="CB13" s="17">
        <v>0.26000336195095702</v>
      </c>
      <c r="CC13" s="17">
        <v>0.16848017026905299</v>
      </c>
      <c r="CD13" s="17">
        <v>0.15544919227870199</v>
      </c>
      <c r="CE13" s="17">
        <v>0.154386944296761</v>
      </c>
    </row>
    <row r="14" spans="2:83" x14ac:dyDescent="0.35">
      <c r="B14" s="18" t="s">
        <v>113</v>
      </c>
      <c r="C14" s="19">
        <v>5.2567332909464699E-2</v>
      </c>
      <c r="D14" s="19">
        <v>5.5174385387832703E-2</v>
      </c>
      <c r="E14" s="19">
        <v>5.0218298690047E-2</v>
      </c>
      <c r="F14" s="19"/>
      <c r="G14" s="19">
        <v>3.1568663543441997E-2</v>
      </c>
      <c r="H14" s="19">
        <v>3.7220471788669302E-2</v>
      </c>
      <c r="I14" s="19">
        <v>8.18966214832621E-2</v>
      </c>
      <c r="J14" s="19">
        <v>5.4945333114900297E-2</v>
      </c>
      <c r="K14" s="19">
        <v>7.40811985576844E-2</v>
      </c>
      <c r="L14" s="19">
        <v>0</v>
      </c>
      <c r="M14" s="19"/>
      <c r="N14" s="19">
        <v>2.4943297463338201E-2</v>
      </c>
      <c r="O14" s="19">
        <v>5.9308234017015703E-2</v>
      </c>
      <c r="P14" s="19">
        <v>2.9693817471982499E-2</v>
      </c>
      <c r="Q14" s="19">
        <v>3.2227764272947199E-2</v>
      </c>
      <c r="R14" s="19">
        <v>2.5879755729588599E-2</v>
      </c>
      <c r="S14" s="19">
        <v>9.0909063955826597E-2</v>
      </c>
      <c r="T14" s="19">
        <v>6.6498512687277994E-2</v>
      </c>
      <c r="U14" s="19">
        <v>3.6669709235157902E-2</v>
      </c>
      <c r="V14" s="19">
        <v>3.8134522161158903E-2</v>
      </c>
      <c r="W14" s="19">
        <v>6.2883172778040494E-2</v>
      </c>
      <c r="X14" s="19">
        <v>0.153130151534141</v>
      </c>
      <c r="Y14" s="19">
        <v>7.4462216689611394E-2</v>
      </c>
      <c r="Z14" s="19"/>
      <c r="AA14" s="19">
        <v>4.1133714426373098E-2</v>
      </c>
      <c r="AB14" s="19">
        <v>6.2864867784578907E-2</v>
      </c>
      <c r="AC14" s="19">
        <v>4.7793985057396599E-2</v>
      </c>
      <c r="AD14" s="19">
        <v>5.8521211064020098E-2</v>
      </c>
      <c r="AE14" s="19"/>
      <c r="AF14" s="19">
        <v>3.1836699619198897E-2</v>
      </c>
      <c r="AG14" s="19">
        <v>7.6747138110917504E-2</v>
      </c>
      <c r="AH14" s="19">
        <v>5.4024521250360599E-2</v>
      </c>
      <c r="AI14" s="19">
        <v>6.0902296731632201E-2</v>
      </c>
      <c r="AJ14" s="19">
        <v>4.1387241870271201E-2</v>
      </c>
      <c r="AK14" s="19">
        <v>4.0440402043962702E-2</v>
      </c>
      <c r="AL14" s="19"/>
      <c r="AM14" s="19">
        <v>3.40317989203733E-2</v>
      </c>
      <c r="AN14" s="19">
        <v>5.0589212469559303E-2</v>
      </c>
      <c r="AO14" s="19">
        <v>0</v>
      </c>
      <c r="AP14" s="19">
        <v>0</v>
      </c>
      <c r="AQ14" s="19">
        <v>9.1259793736910094E-2</v>
      </c>
      <c r="AR14" s="19"/>
      <c r="AS14" s="19">
        <v>2.6672697909254299E-2</v>
      </c>
      <c r="AT14" s="19">
        <v>3.2537659189967302E-2</v>
      </c>
      <c r="AU14" s="19">
        <v>0</v>
      </c>
      <c r="AV14" s="19"/>
      <c r="AW14" s="19">
        <v>6.5393439763444194E-2</v>
      </c>
      <c r="AX14" s="19">
        <v>4.76576342809946E-2</v>
      </c>
      <c r="AY14" s="19">
        <v>5.5708874312638698E-2</v>
      </c>
      <c r="AZ14" s="19">
        <v>4.5409136313031097E-2</v>
      </c>
      <c r="BA14" s="19">
        <v>3.7463285320215402E-2</v>
      </c>
      <c r="BB14" s="19"/>
      <c r="BC14" s="19">
        <v>3.2363456262712899E-2</v>
      </c>
      <c r="BD14" s="19">
        <v>6.5923474044388794E-2</v>
      </c>
      <c r="BE14" s="19" t="s">
        <v>101</v>
      </c>
      <c r="BF14" s="19">
        <v>8.3347572773987605E-2</v>
      </c>
      <c r="BG14" s="19">
        <v>4.4950260422023498E-2</v>
      </c>
      <c r="BH14" s="19">
        <v>3.4759295869181001E-2</v>
      </c>
      <c r="BI14" s="19">
        <v>0.17897716698681401</v>
      </c>
      <c r="BJ14" s="19"/>
      <c r="BK14" s="19">
        <v>0.117853229057707</v>
      </c>
      <c r="BL14" s="19">
        <v>4.65647669787611E-2</v>
      </c>
      <c r="BM14" s="19">
        <v>6.8720707558176997E-2</v>
      </c>
      <c r="BN14" s="19">
        <v>4.2798318104180402E-2</v>
      </c>
      <c r="BO14" s="19">
        <v>3.71183426092472E-2</v>
      </c>
      <c r="BP14" s="19">
        <v>2.8501817507138701E-2</v>
      </c>
      <c r="BQ14" s="19">
        <v>6.0256452072282599E-2</v>
      </c>
      <c r="BR14" s="19">
        <v>5.5627314451117599E-2</v>
      </c>
      <c r="BS14" s="19"/>
      <c r="BT14" s="19">
        <v>3.6846055204186302E-2</v>
      </c>
      <c r="BU14" s="19">
        <v>3.8777278549023901E-2</v>
      </c>
      <c r="BV14" s="19">
        <v>6.98916273641568E-2</v>
      </c>
      <c r="BW14" s="19"/>
      <c r="BX14" s="19">
        <v>1.98136346306171E-2</v>
      </c>
      <c r="BY14" s="19">
        <v>7.3419603047788703E-2</v>
      </c>
      <c r="BZ14" s="19"/>
      <c r="CA14" s="19">
        <v>2.0714032588768201E-2</v>
      </c>
      <c r="CB14" s="19">
        <v>4.5355292883285499E-2</v>
      </c>
      <c r="CC14" s="19">
        <v>6.1492399307487899E-2</v>
      </c>
      <c r="CD14" s="19">
        <v>3.1954428003160597E-2</v>
      </c>
      <c r="CE14" s="19">
        <v>6.7638055336836006E-2</v>
      </c>
    </row>
    <row r="15" spans="2:83" x14ac:dyDescent="0.35">
      <c r="B15" s="32" t="s">
        <v>132</v>
      </c>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E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673</v>
      </c>
      <c r="D7" s="10">
        <v>364</v>
      </c>
      <c r="E7" s="10">
        <v>306</v>
      </c>
      <c r="F7" s="10"/>
      <c r="G7" s="10">
        <v>144</v>
      </c>
      <c r="H7" s="10">
        <v>138</v>
      </c>
      <c r="I7" s="10">
        <v>137</v>
      </c>
      <c r="J7" s="10">
        <v>133</v>
      </c>
      <c r="K7" s="10">
        <v>87</v>
      </c>
      <c r="L7" s="10">
        <v>34</v>
      </c>
      <c r="M7" s="10"/>
      <c r="N7" s="10">
        <v>120</v>
      </c>
      <c r="O7" s="10">
        <v>91</v>
      </c>
      <c r="P7" s="10">
        <v>47</v>
      </c>
      <c r="Q7" s="10">
        <v>61</v>
      </c>
      <c r="R7" s="10">
        <v>31</v>
      </c>
      <c r="S7" s="10">
        <v>59</v>
      </c>
      <c r="T7" s="10">
        <v>59</v>
      </c>
      <c r="U7" s="10">
        <v>31</v>
      </c>
      <c r="V7" s="10">
        <v>68</v>
      </c>
      <c r="W7" s="10">
        <v>56</v>
      </c>
      <c r="X7" s="10">
        <v>30</v>
      </c>
      <c r="Y7" s="10">
        <v>20</v>
      </c>
      <c r="Z7" s="10"/>
      <c r="AA7" s="10">
        <v>208</v>
      </c>
      <c r="AB7" s="10">
        <v>195</v>
      </c>
      <c r="AC7" s="10">
        <v>113</v>
      </c>
      <c r="AD7" s="10">
        <v>157</v>
      </c>
      <c r="AE7" s="10"/>
      <c r="AF7" s="10">
        <v>183</v>
      </c>
      <c r="AG7" s="10">
        <v>190</v>
      </c>
      <c r="AH7" s="10">
        <v>88</v>
      </c>
      <c r="AI7" s="10">
        <v>115</v>
      </c>
      <c r="AJ7" s="10">
        <v>72</v>
      </c>
      <c r="AK7" s="10">
        <v>25</v>
      </c>
      <c r="AL7" s="10"/>
      <c r="AM7" s="10">
        <v>217</v>
      </c>
      <c r="AN7" s="10">
        <v>203</v>
      </c>
      <c r="AO7" s="10">
        <v>70</v>
      </c>
      <c r="AP7" s="10">
        <v>4</v>
      </c>
      <c r="AQ7" s="10">
        <v>75</v>
      </c>
      <c r="AR7" s="10"/>
      <c r="AS7" s="10">
        <v>143</v>
      </c>
      <c r="AT7" s="10">
        <v>220</v>
      </c>
      <c r="AU7" s="10">
        <v>77</v>
      </c>
      <c r="AV7" s="10"/>
      <c r="AW7" s="10">
        <v>135</v>
      </c>
      <c r="AX7" s="10">
        <v>208</v>
      </c>
      <c r="AY7" s="10">
        <v>185</v>
      </c>
      <c r="AZ7" s="10">
        <v>120</v>
      </c>
      <c r="BA7" s="10">
        <v>16</v>
      </c>
      <c r="BB7" s="10"/>
      <c r="BC7" s="10">
        <v>212</v>
      </c>
      <c r="BD7" s="10">
        <v>212</v>
      </c>
      <c r="BE7" s="10" t="s">
        <v>100</v>
      </c>
      <c r="BF7" s="10">
        <v>52</v>
      </c>
      <c r="BG7" s="10">
        <v>59</v>
      </c>
      <c r="BH7" s="10">
        <v>109</v>
      </c>
      <c r="BI7" s="10">
        <v>21</v>
      </c>
      <c r="BJ7" s="10"/>
      <c r="BK7" s="10">
        <v>32</v>
      </c>
      <c r="BL7" s="10">
        <v>82</v>
      </c>
      <c r="BM7" s="10">
        <v>152</v>
      </c>
      <c r="BN7" s="10">
        <v>106</v>
      </c>
      <c r="BO7" s="10">
        <v>80</v>
      </c>
      <c r="BP7" s="10">
        <v>87</v>
      </c>
      <c r="BQ7" s="10">
        <v>49</v>
      </c>
      <c r="BR7" s="10">
        <v>55</v>
      </c>
      <c r="BS7" s="10"/>
      <c r="BT7" s="10">
        <v>256</v>
      </c>
      <c r="BU7" s="10">
        <v>91</v>
      </c>
      <c r="BV7" s="10">
        <v>325</v>
      </c>
      <c r="BW7" s="10"/>
      <c r="BX7" s="10">
        <v>237</v>
      </c>
      <c r="BY7" s="10">
        <v>404</v>
      </c>
      <c r="BZ7" s="10"/>
      <c r="CA7" s="10">
        <v>48</v>
      </c>
      <c r="CB7" s="10">
        <v>118</v>
      </c>
      <c r="CC7" s="10">
        <v>201</v>
      </c>
      <c r="CD7" s="10">
        <v>87</v>
      </c>
      <c r="CE7" s="10">
        <v>144</v>
      </c>
    </row>
    <row r="8" spans="2:83" ht="30" customHeight="1" x14ac:dyDescent="0.35">
      <c r="B8" s="11" t="s">
        <v>20</v>
      </c>
      <c r="C8" s="11">
        <v>676</v>
      </c>
      <c r="D8" s="11">
        <v>353</v>
      </c>
      <c r="E8" s="11">
        <v>320</v>
      </c>
      <c r="F8" s="11"/>
      <c r="G8" s="11">
        <v>137</v>
      </c>
      <c r="H8" s="11">
        <v>139</v>
      </c>
      <c r="I8" s="11">
        <v>147</v>
      </c>
      <c r="J8" s="11">
        <v>136</v>
      </c>
      <c r="K8" s="11">
        <v>86</v>
      </c>
      <c r="L8" s="11">
        <v>32</v>
      </c>
      <c r="M8" s="11"/>
      <c r="N8" s="11">
        <v>117</v>
      </c>
      <c r="O8" s="11">
        <v>93</v>
      </c>
      <c r="P8" s="11">
        <v>46</v>
      </c>
      <c r="Q8" s="11">
        <v>63</v>
      </c>
      <c r="R8" s="11">
        <v>33</v>
      </c>
      <c r="S8" s="11">
        <v>65</v>
      </c>
      <c r="T8" s="11">
        <v>59</v>
      </c>
      <c r="U8" s="11">
        <v>28</v>
      </c>
      <c r="V8" s="11">
        <v>68</v>
      </c>
      <c r="W8" s="11">
        <v>54</v>
      </c>
      <c r="X8" s="11">
        <v>29</v>
      </c>
      <c r="Y8" s="11">
        <v>21</v>
      </c>
      <c r="Z8" s="11"/>
      <c r="AA8" s="11">
        <v>200</v>
      </c>
      <c r="AB8" s="11">
        <v>185</v>
      </c>
      <c r="AC8" s="11">
        <v>143</v>
      </c>
      <c r="AD8" s="11">
        <v>148</v>
      </c>
      <c r="AE8" s="11"/>
      <c r="AF8" s="11">
        <v>177</v>
      </c>
      <c r="AG8" s="11">
        <v>191</v>
      </c>
      <c r="AH8" s="11">
        <v>91</v>
      </c>
      <c r="AI8" s="11">
        <v>119</v>
      </c>
      <c r="AJ8" s="11">
        <v>72</v>
      </c>
      <c r="AK8" s="11">
        <v>26</v>
      </c>
      <c r="AL8" s="11"/>
      <c r="AM8" s="11">
        <v>221</v>
      </c>
      <c r="AN8" s="11">
        <v>199</v>
      </c>
      <c r="AO8" s="11">
        <v>72</v>
      </c>
      <c r="AP8" s="11">
        <v>4</v>
      </c>
      <c r="AQ8" s="11">
        <v>76</v>
      </c>
      <c r="AR8" s="11"/>
      <c r="AS8" s="11">
        <v>142</v>
      </c>
      <c r="AT8" s="11">
        <v>216</v>
      </c>
      <c r="AU8" s="11">
        <v>80</v>
      </c>
      <c r="AV8" s="11"/>
      <c r="AW8" s="11">
        <v>138</v>
      </c>
      <c r="AX8" s="11">
        <v>213</v>
      </c>
      <c r="AY8" s="11">
        <v>185</v>
      </c>
      <c r="AZ8" s="11">
        <v>115</v>
      </c>
      <c r="BA8" s="11">
        <v>16</v>
      </c>
      <c r="BB8" s="11"/>
      <c r="BC8" s="11">
        <v>206</v>
      </c>
      <c r="BD8" s="11">
        <v>216</v>
      </c>
      <c r="BE8" s="11" t="s">
        <v>100</v>
      </c>
      <c r="BF8" s="11">
        <v>56</v>
      </c>
      <c r="BG8" s="11">
        <v>57</v>
      </c>
      <c r="BH8" s="11">
        <v>110</v>
      </c>
      <c r="BI8" s="11">
        <v>21</v>
      </c>
      <c r="BJ8" s="11"/>
      <c r="BK8" s="11">
        <v>30</v>
      </c>
      <c r="BL8" s="11">
        <v>82</v>
      </c>
      <c r="BM8" s="11">
        <v>155</v>
      </c>
      <c r="BN8" s="11">
        <v>109</v>
      </c>
      <c r="BO8" s="11">
        <v>85</v>
      </c>
      <c r="BP8" s="11">
        <v>88</v>
      </c>
      <c r="BQ8" s="11">
        <v>47</v>
      </c>
      <c r="BR8" s="11">
        <v>49</v>
      </c>
      <c r="BS8" s="11"/>
      <c r="BT8" s="11">
        <v>260</v>
      </c>
      <c r="BU8" s="11">
        <v>93</v>
      </c>
      <c r="BV8" s="11">
        <v>322</v>
      </c>
      <c r="BW8" s="11"/>
      <c r="BX8" s="11">
        <v>237</v>
      </c>
      <c r="BY8" s="11">
        <v>408</v>
      </c>
      <c r="BZ8" s="11"/>
      <c r="CA8" s="11">
        <v>33</v>
      </c>
      <c r="CB8" s="11">
        <v>126</v>
      </c>
      <c r="CC8" s="11">
        <v>199</v>
      </c>
      <c r="CD8" s="11">
        <v>104</v>
      </c>
      <c r="CE8" s="11">
        <v>144</v>
      </c>
    </row>
    <row r="9" spans="2:83" x14ac:dyDescent="0.35">
      <c r="B9" s="18" t="s">
        <v>251</v>
      </c>
      <c r="C9" s="17">
        <v>0.102050082314617</v>
      </c>
      <c r="D9" s="17">
        <v>0.105450936807717</v>
      </c>
      <c r="E9" s="17">
        <v>9.9290880720727101E-2</v>
      </c>
      <c r="F9" s="17"/>
      <c r="G9" s="17">
        <v>8.7159684532073706E-2</v>
      </c>
      <c r="H9" s="17">
        <v>5.6850918852766399E-2</v>
      </c>
      <c r="I9" s="17">
        <v>6.7463434063407504E-2</v>
      </c>
      <c r="J9" s="17">
        <v>0.105407618007928</v>
      </c>
      <c r="K9" s="17">
        <v>0.209118255854228</v>
      </c>
      <c r="L9" s="17">
        <v>0.21918795840043201</v>
      </c>
      <c r="M9" s="17"/>
      <c r="N9" s="17">
        <v>0.10477806632029101</v>
      </c>
      <c r="O9" s="17">
        <v>9.0293919041612894E-2</v>
      </c>
      <c r="P9" s="17">
        <v>0.17535659577707299</v>
      </c>
      <c r="Q9" s="17">
        <v>8.0945763876360502E-2</v>
      </c>
      <c r="R9" s="17">
        <v>6.0532556408254702E-2</v>
      </c>
      <c r="S9" s="17">
        <v>8.5082823626951007E-2</v>
      </c>
      <c r="T9" s="17">
        <v>0.13859744228936599</v>
      </c>
      <c r="U9" s="17">
        <v>0.130531523389252</v>
      </c>
      <c r="V9" s="17">
        <v>7.0058403019190599E-2</v>
      </c>
      <c r="W9" s="17">
        <v>6.6935528779358405E-2</v>
      </c>
      <c r="X9" s="17">
        <v>0.14248198446647001</v>
      </c>
      <c r="Y9" s="17">
        <v>0.155694530262871</v>
      </c>
      <c r="Z9" s="17"/>
      <c r="AA9" s="17">
        <v>0.107341679526572</v>
      </c>
      <c r="AB9" s="17">
        <v>0.10373383951443001</v>
      </c>
      <c r="AC9" s="17">
        <v>6.7973660143530207E-2</v>
      </c>
      <c r="AD9" s="17">
        <v>0.12564113754102099</v>
      </c>
      <c r="AE9" s="17"/>
      <c r="AF9" s="17">
        <v>7.7892459777088793E-2</v>
      </c>
      <c r="AG9" s="17">
        <v>0.125830134174054</v>
      </c>
      <c r="AH9" s="17">
        <v>5.4399644111266902E-2</v>
      </c>
      <c r="AI9" s="17">
        <v>0.14085564779450699</v>
      </c>
      <c r="AJ9" s="17">
        <v>9.3565765888785596E-2</v>
      </c>
      <c r="AK9" s="17">
        <v>0.10514813300519001</v>
      </c>
      <c r="AL9" s="17"/>
      <c r="AM9" s="17">
        <v>9.9128760705179494E-2</v>
      </c>
      <c r="AN9" s="17">
        <v>8.0667902232583105E-2</v>
      </c>
      <c r="AO9" s="17">
        <v>0.112313279899473</v>
      </c>
      <c r="AP9" s="17">
        <v>0</v>
      </c>
      <c r="AQ9" s="17">
        <v>0.13853964580692901</v>
      </c>
      <c r="AR9" s="17"/>
      <c r="AS9" s="17">
        <v>8.4016794854378005E-2</v>
      </c>
      <c r="AT9" s="17">
        <v>9.1921269532425506E-2</v>
      </c>
      <c r="AU9" s="17">
        <v>7.3376424879016605E-2</v>
      </c>
      <c r="AV9" s="17"/>
      <c r="AW9" s="17">
        <v>0.10565286690428199</v>
      </c>
      <c r="AX9" s="17">
        <v>8.1209686714707394E-2</v>
      </c>
      <c r="AY9" s="17">
        <v>0.12615368479486699</v>
      </c>
      <c r="AZ9" s="17">
        <v>7.9286345599009905E-2</v>
      </c>
      <c r="BA9" s="17">
        <v>5.2911888343732602E-2</v>
      </c>
      <c r="BB9" s="17"/>
      <c r="BC9" s="17">
        <v>0.13839368814806</v>
      </c>
      <c r="BD9" s="17">
        <v>0.106935554840161</v>
      </c>
      <c r="BE9" s="17" t="s">
        <v>101</v>
      </c>
      <c r="BF9" s="17">
        <v>9.1053123559156401E-2</v>
      </c>
      <c r="BG9" s="17">
        <v>8.4320372407373806E-2</v>
      </c>
      <c r="BH9" s="17">
        <v>5.77238093778586E-2</v>
      </c>
      <c r="BI9" s="17">
        <v>0</v>
      </c>
      <c r="BJ9" s="17"/>
      <c r="BK9" s="17">
        <v>0</v>
      </c>
      <c r="BL9" s="17">
        <v>0.118475751235224</v>
      </c>
      <c r="BM9" s="17">
        <v>9.6210055300089498E-2</v>
      </c>
      <c r="BN9" s="17">
        <v>6.7163636399979701E-2</v>
      </c>
      <c r="BO9" s="17">
        <v>0.130207222244902</v>
      </c>
      <c r="BP9" s="17">
        <v>0.110105306528925</v>
      </c>
      <c r="BQ9" s="17">
        <v>0.14114578204625999</v>
      </c>
      <c r="BR9" s="17">
        <v>0.122203188060233</v>
      </c>
      <c r="BS9" s="17"/>
      <c r="BT9" s="17">
        <v>4.9207979989726598E-2</v>
      </c>
      <c r="BU9" s="17">
        <v>0.23243548047606299</v>
      </c>
      <c r="BV9" s="17">
        <v>0.107329591520887</v>
      </c>
      <c r="BW9" s="17"/>
      <c r="BX9" s="17">
        <v>0.106239066089305</v>
      </c>
      <c r="BY9" s="17">
        <v>0.104807576395371</v>
      </c>
      <c r="BZ9" s="17"/>
      <c r="CA9" s="17">
        <v>0.126702917645868</v>
      </c>
      <c r="CB9" s="17">
        <v>9.6061073047529894E-2</v>
      </c>
      <c r="CC9" s="17">
        <v>0.109964079002336</v>
      </c>
      <c r="CD9" s="17">
        <v>4.6861395928241498E-2</v>
      </c>
      <c r="CE9" s="17">
        <v>0.14259669472993799</v>
      </c>
    </row>
    <row r="10" spans="2:83" x14ac:dyDescent="0.35">
      <c r="B10" s="18" t="s">
        <v>252</v>
      </c>
      <c r="C10" s="17">
        <v>0.14108027268812601</v>
      </c>
      <c r="D10" s="17">
        <v>0.13203304699021701</v>
      </c>
      <c r="E10" s="17">
        <v>0.148240788807845</v>
      </c>
      <c r="F10" s="17"/>
      <c r="G10" s="17">
        <v>0.126344978886335</v>
      </c>
      <c r="H10" s="17">
        <v>0.123241158295348</v>
      </c>
      <c r="I10" s="17">
        <v>0.18317345139688099</v>
      </c>
      <c r="J10" s="17">
        <v>0.16597610584421801</v>
      </c>
      <c r="K10" s="17">
        <v>0.104579441931564</v>
      </c>
      <c r="L10" s="17">
        <v>8.0353000707275898E-2</v>
      </c>
      <c r="M10" s="17"/>
      <c r="N10" s="17">
        <v>0.120256826636472</v>
      </c>
      <c r="O10" s="17">
        <v>0.121040394867875</v>
      </c>
      <c r="P10" s="17">
        <v>0.199663775978491</v>
      </c>
      <c r="Q10" s="17">
        <v>0.252945211122864</v>
      </c>
      <c r="R10" s="17">
        <v>9.1947498764978999E-2</v>
      </c>
      <c r="S10" s="17">
        <v>0.12020884350439601</v>
      </c>
      <c r="T10" s="17">
        <v>0.16339534801196801</v>
      </c>
      <c r="U10" s="17">
        <v>9.7571783219955105E-2</v>
      </c>
      <c r="V10" s="17">
        <v>0.149917853611055</v>
      </c>
      <c r="W10" s="17">
        <v>0.12828610765899301</v>
      </c>
      <c r="X10" s="17">
        <v>5.8390782047444099E-2</v>
      </c>
      <c r="Y10" s="17">
        <v>0.135699917695809</v>
      </c>
      <c r="Z10" s="17"/>
      <c r="AA10" s="17">
        <v>0.12903340411070799</v>
      </c>
      <c r="AB10" s="17">
        <v>0.12827633430492</v>
      </c>
      <c r="AC10" s="17">
        <v>0.155088105248672</v>
      </c>
      <c r="AD10" s="17">
        <v>0.15978731507255001</v>
      </c>
      <c r="AE10" s="17"/>
      <c r="AF10" s="17">
        <v>0.11419036152303701</v>
      </c>
      <c r="AG10" s="17">
        <v>0.15623328940357301</v>
      </c>
      <c r="AH10" s="17">
        <v>0.12476589810804301</v>
      </c>
      <c r="AI10" s="17">
        <v>0.17888800013533501</v>
      </c>
      <c r="AJ10" s="17">
        <v>0.114170887764401</v>
      </c>
      <c r="AK10" s="17">
        <v>0.171622750879836</v>
      </c>
      <c r="AL10" s="17"/>
      <c r="AM10" s="17">
        <v>0.138936032078807</v>
      </c>
      <c r="AN10" s="17">
        <v>0.138497710651037</v>
      </c>
      <c r="AO10" s="17">
        <v>0.18642400271784601</v>
      </c>
      <c r="AP10" s="17">
        <v>0</v>
      </c>
      <c r="AQ10" s="17">
        <v>0.117213135466419</v>
      </c>
      <c r="AR10" s="17"/>
      <c r="AS10" s="17">
        <v>0.119699798351144</v>
      </c>
      <c r="AT10" s="17">
        <v>0.14303432731671301</v>
      </c>
      <c r="AU10" s="17">
        <v>0.167870248529156</v>
      </c>
      <c r="AV10" s="17"/>
      <c r="AW10" s="17">
        <v>0.14910556036310299</v>
      </c>
      <c r="AX10" s="17">
        <v>0.13547991067265899</v>
      </c>
      <c r="AY10" s="17">
        <v>0.12602992745027</v>
      </c>
      <c r="AZ10" s="17">
        <v>0.158185297073065</v>
      </c>
      <c r="BA10" s="17">
        <v>0.21885957611456999</v>
      </c>
      <c r="BB10" s="17"/>
      <c r="BC10" s="17">
        <v>0.128563576976677</v>
      </c>
      <c r="BD10" s="17">
        <v>0.191068746811243</v>
      </c>
      <c r="BE10" s="17" t="s">
        <v>101</v>
      </c>
      <c r="BF10" s="17">
        <v>8.9520149937771895E-2</v>
      </c>
      <c r="BG10" s="17">
        <v>0.12488897858038001</v>
      </c>
      <c r="BH10" s="17">
        <v>0.103061207939368</v>
      </c>
      <c r="BI10" s="17">
        <v>0.19247955966354399</v>
      </c>
      <c r="BJ10" s="17"/>
      <c r="BK10" s="17">
        <v>0.199435773199588</v>
      </c>
      <c r="BL10" s="17">
        <v>0.14711939553110001</v>
      </c>
      <c r="BM10" s="17">
        <v>0.131823779693478</v>
      </c>
      <c r="BN10" s="17">
        <v>0.10975655568189401</v>
      </c>
      <c r="BO10" s="17">
        <v>0.20249347340701401</v>
      </c>
      <c r="BP10" s="17">
        <v>0.171475959922504</v>
      </c>
      <c r="BQ10" s="17">
        <v>0.130689863073846</v>
      </c>
      <c r="BR10" s="17">
        <v>8.4184275617066595E-2</v>
      </c>
      <c r="BS10" s="17"/>
      <c r="BT10" s="17">
        <v>0.160953936901923</v>
      </c>
      <c r="BU10" s="17">
        <v>0.110370699161514</v>
      </c>
      <c r="BV10" s="17">
        <v>0.13415278237744499</v>
      </c>
      <c r="BW10" s="17"/>
      <c r="BX10" s="17">
        <v>0.13684285935020499</v>
      </c>
      <c r="BY10" s="17">
        <v>0.14921743607239099</v>
      </c>
      <c r="BZ10" s="17"/>
      <c r="CA10" s="17">
        <v>7.7748886873663797E-2</v>
      </c>
      <c r="CB10" s="17">
        <v>0.15781441940524199</v>
      </c>
      <c r="CC10" s="17">
        <v>0.14477910736451899</v>
      </c>
      <c r="CD10" s="17">
        <v>0.16745418861021899</v>
      </c>
      <c r="CE10" s="17">
        <v>0.145136627179833</v>
      </c>
    </row>
    <row r="11" spans="2:83" x14ac:dyDescent="0.35">
      <c r="B11" s="18" t="s">
        <v>253</v>
      </c>
      <c r="C11" s="17">
        <v>0.22571296832250001</v>
      </c>
      <c r="D11" s="17">
        <v>0.25429222215365299</v>
      </c>
      <c r="E11" s="17">
        <v>0.19637002963220901</v>
      </c>
      <c r="F11" s="17"/>
      <c r="G11" s="17">
        <v>0.23260936813973801</v>
      </c>
      <c r="H11" s="17">
        <v>0.129493357125919</v>
      </c>
      <c r="I11" s="17">
        <v>0.22152150611013699</v>
      </c>
      <c r="J11" s="17">
        <v>0.25227787924523098</v>
      </c>
      <c r="K11" s="17">
        <v>0.29387772522071398</v>
      </c>
      <c r="L11" s="17">
        <v>0.33696489249942801</v>
      </c>
      <c r="M11" s="17"/>
      <c r="N11" s="17">
        <v>0.15568668686085799</v>
      </c>
      <c r="O11" s="17">
        <v>0.224475393541054</v>
      </c>
      <c r="P11" s="17">
        <v>0.242688595822489</v>
      </c>
      <c r="Q11" s="17">
        <v>0.20512979285132199</v>
      </c>
      <c r="R11" s="17">
        <v>0.28946742094355299</v>
      </c>
      <c r="S11" s="17">
        <v>0.329770132680762</v>
      </c>
      <c r="T11" s="17">
        <v>0.18915862517880799</v>
      </c>
      <c r="U11" s="17">
        <v>0.25737779232331998</v>
      </c>
      <c r="V11" s="17">
        <v>0.24475996479668299</v>
      </c>
      <c r="W11" s="17">
        <v>0.19853772678499301</v>
      </c>
      <c r="X11" s="17">
        <v>0.25266296533390797</v>
      </c>
      <c r="Y11" s="17">
        <v>0.25461361613303402</v>
      </c>
      <c r="Z11" s="17"/>
      <c r="AA11" s="17">
        <v>0.171029828736185</v>
      </c>
      <c r="AB11" s="17">
        <v>0.269492234792785</v>
      </c>
      <c r="AC11" s="17">
        <v>0.223589422925736</v>
      </c>
      <c r="AD11" s="17">
        <v>0.24662882507553599</v>
      </c>
      <c r="AE11" s="17"/>
      <c r="AF11" s="17">
        <v>0.19640750312617</v>
      </c>
      <c r="AG11" s="17">
        <v>0.23194473933295701</v>
      </c>
      <c r="AH11" s="17">
        <v>0.19833046803988899</v>
      </c>
      <c r="AI11" s="17">
        <v>0.28081328476873002</v>
      </c>
      <c r="AJ11" s="17">
        <v>0.201975099837299</v>
      </c>
      <c r="AK11" s="17">
        <v>0.28935282101514598</v>
      </c>
      <c r="AL11" s="17"/>
      <c r="AM11" s="17">
        <v>0.23185159594437299</v>
      </c>
      <c r="AN11" s="17">
        <v>0.20749988851773901</v>
      </c>
      <c r="AO11" s="17">
        <v>0.25096684334347902</v>
      </c>
      <c r="AP11" s="17">
        <v>0.227818966734082</v>
      </c>
      <c r="AQ11" s="17">
        <v>0.24715167055231099</v>
      </c>
      <c r="AR11" s="17"/>
      <c r="AS11" s="17">
        <v>0.20298222543689801</v>
      </c>
      <c r="AT11" s="17">
        <v>0.228656514599723</v>
      </c>
      <c r="AU11" s="17">
        <v>0.23894989504251299</v>
      </c>
      <c r="AV11" s="17"/>
      <c r="AW11" s="17">
        <v>0.32043024454347002</v>
      </c>
      <c r="AX11" s="17">
        <v>0.223485359048372</v>
      </c>
      <c r="AY11" s="17">
        <v>0.22428249836229799</v>
      </c>
      <c r="AZ11" s="17">
        <v>0.15388032935684101</v>
      </c>
      <c r="BA11" s="17">
        <v>9.1859294897090896E-2</v>
      </c>
      <c r="BB11" s="17"/>
      <c r="BC11" s="17">
        <v>0.22804490714040301</v>
      </c>
      <c r="BD11" s="17">
        <v>0.25253740835259803</v>
      </c>
      <c r="BE11" s="17" t="s">
        <v>101</v>
      </c>
      <c r="BF11" s="17">
        <v>0.12879370434881801</v>
      </c>
      <c r="BG11" s="17">
        <v>0.274888953301205</v>
      </c>
      <c r="BH11" s="17">
        <v>0.20441059474871001</v>
      </c>
      <c r="BI11" s="17">
        <v>0.26048760491119399</v>
      </c>
      <c r="BJ11" s="17"/>
      <c r="BK11" s="17">
        <v>0.30926492003015099</v>
      </c>
      <c r="BL11" s="17">
        <v>0.22379839189547501</v>
      </c>
      <c r="BM11" s="17">
        <v>0.21820429780787201</v>
      </c>
      <c r="BN11" s="17">
        <v>0.27551005288375702</v>
      </c>
      <c r="BO11" s="17">
        <v>0.17962945022243401</v>
      </c>
      <c r="BP11" s="17">
        <v>0.21498215795355499</v>
      </c>
      <c r="BQ11" s="17">
        <v>0.22821283405141601</v>
      </c>
      <c r="BR11" s="17">
        <v>0.16889211211779601</v>
      </c>
      <c r="BS11" s="17"/>
      <c r="BT11" s="17">
        <v>0.21253409813960999</v>
      </c>
      <c r="BU11" s="17">
        <v>0.28109336542561397</v>
      </c>
      <c r="BV11" s="17">
        <v>0.22081981414572199</v>
      </c>
      <c r="BW11" s="17"/>
      <c r="BX11" s="17">
        <v>0.187671530966805</v>
      </c>
      <c r="BY11" s="17">
        <v>0.24415548261791301</v>
      </c>
      <c r="BZ11" s="17"/>
      <c r="CA11" s="17">
        <v>8.1606509707130404E-2</v>
      </c>
      <c r="CB11" s="17">
        <v>0.19419736750505701</v>
      </c>
      <c r="CC11" s="17">
        <v>0.24748338822681801</v>
      </c>
      <c r="CD11" s="17">
        <v>0.24662089279744101</v>
      </c>
      <c r="CE11" s="17">
        <v>0.23190048908880001</v>
      </c>
    </row>
    <row r="12" spans="2:83" x14ac:dyDescent="0.35">
      <c r="B12" s="18" t="s">
        <v>254</v>
      </c>
      <c r="C12" s="17">
        <v>0.27821298195397698</v>
      </c>
      <c r="D12" s="17">
        <v>0.25211685018764202</v>
      </c>
      <c r="E12" s="17">
        <v>0.30756252911639897</v>
      </c>
      <c r="F12" s="17"/>
      <c r="G12" s="17">
        <v>0.261355761902416</v>
      </c>
      <c r="H12" s="17">
        <v>0.38020513860187699</v>
      </c>
      <c r="I12" s="17">
        <v>0.20316449284456201</v>
      </c>
      <c r="J12" s="17">
        <v>0.28882283163137901</v>
      </c>
      <c r="K12" s="17">
        <v>0.287487116040962</v>
      </c>
      <c r="L12" s="17">
        <v>0.18231198461776901</v>
      </c>
      <c r="M12" s="17"/>
      <c r="N12" s="17">
        <v>0.28482307522610001</v>
      </c>
      <c r="O12" s="17">
        <v>0.275906473118672</v>
      </c>
      <c r="P12" s="17">
        <v>0.19178278106741001</v>
      </c>
      <c r="Q12" s="17">
        <v>0.21920707447513399</v>
      </c>
      <c r="R12" s="17">
        <v>0.19266518433987101</v>
      </c>
      <c r="S12" s="17">
        <v>0.35285500708161599</v>
      </c>
      <c r="T12" s="17">
        <v>0.19523710849279699</v>
      </c>
      <c r="U12" s="17">
        <v>0.380342008998723</v>
      </c>
      <c r="V12" s="17">
        <v>0.36230907158699999</v>
      </c>
      <c r="W12" s="17">
        <v>0.35073988823052499</v>
      </c>
      <c r="X12" s="17">
        <v>0.251061155398981</v>
      </c>
      <c r="Y12" s="17">
        <v>0.19958249020447599</v>
      </c>
      <c r="Z12" s="17"/>
      <c r="AA12" s="17">
        <v>0.314610071777148</v>
      </c>
      <c r="AB12" s="17">
        <v>0.291626207997288</v>
      </c>
      <c r="AC12" s="17">
        <v>0.31241303608148702</v>
      </c>
      <c r="AD12" s="17">
        <v>0.17957546361555399</v>
      </c>
      <c r="AE12" s="17"/>
      <c r="AF12" s="17">
        <v>0.28711036312003102</v>
      </c>
      <c r="AG12" s="17">
        <v>0.27872218984367098</v>
      </c>
      <c r="AH12" s="17">
        <v>0.34776991309510702</v>
      </c>
      <c r="AI12" s="17">
        <v>0.226776713910462</v>
      </c>
      <c r="AJ12" s="17">
        <v>0.3000799955649</v>
      </c>
      <c r="AK12" s="17">
        <v>0.14525297710444199</v>
      </c>
      <c r="AL12" s="17"/>
      <c r="AM12" s="17">
        <v>0.30003159782060101</v>
      </c>
      <c r="AN12" s="17">
        <v>0.31862048905718698</v>
      </c>
      <c r="AO12" s="17">
        <v>0.15258429037995699</v>
      </c>
      <c r="AP12" s="17">
        <v>0.28959469939798299</v>
      </c>
      <c r="AQ12" s="17">
        <v>0.244584860483718</v>
      </c>
      <c r="AR12" s="17"/>
      <c r="AS12" s="17">
        <v>0.32458505172295898</v>
      </c>
      <c r="AT12" s="17">
        <v>0.30337988391501097</v>
      </c>
      <c r="AU12" s="17">
        <v>0.21112232166243899</v>
      </c>
      <c r="AV12" s="17"/>
      <c r="AW12" s="17">
        <v>0.18844396947557501</v>
      </c>
      <c r="AX12" s="17">
        <v>0.303660641281843</v>
      </c>
      <c r="AY12" s="17">
        <v>0.30694696948067501</v>
      </c>
      <c r="AZ12" s="17">
        <v>0.31661518718874798</v>
      </c>
      <c r="BA12" s="17">
        <v>0.185801654602371</v>
      </c>
      <c r="BB12" s="17"/>
      <c r="BC12" s="17">
        <v>0.307058426345445</v>
      </c>
      <c r="BD12" s="17">
        <v>0.234018797388027</v>
      </c>
      <c r="BE12" s="17" t="s">
        <v>101</v>
      </c>
      <c r="BF12" s="17">
        <v>0.30906763887394401</v>
      </c>
      <c r="BG12" s="17">
        <v>0.22563958214627899</v>
      </c>
      <c r="BH12" s="17">
        <v>0.31529532179369502</v>
      </c>
      <c r="BI12" s="17">
        <v>0.324257146618882</v>
      </c>
      <c r="BJ12" s="17"/>
      <c r="BK12" s="17">
        <v>0.193894537550417</v>
      </c>
      <c r="BL12" s="17">
        <v>0.27755442655371998</v>
      </c>
      <c r="BM12" s="17">
        <v>0.29736242798916801</v>
      </c>
      <c r="BN12" s="17">
        <v>0.26629247801011402</v>
      </c>
      <c r="BO12" s="17">
        <v>0.29536498669036199</v>
      </c>
      <c r="BP12" s="17">
        <v>0.23690600870971901</v>
      </c>
      <c r="BQ12" s="17">
        <v>0.33379777042594899</v>
      </c>
      <c r="BR12" s="17">
        <v>0.28174715565976699</v>
      </c>
      <c r="BS12" s="17"/>
      <c r="BT12" s="17">
        <v>0.26203291820995001</v>
      </c>
      <c r="BU12" s="17">
        <v>0.24272704832344599</v>
      </c>
      <c r="BV12" s="17">
        <v>0.302055351917564</v>
      </c>
      <c r="BW12" s="17"/>
      <c r="BX12" s="17">
        <v>0.293914049159405</v>
      </c>
      <c r="BY12" s="17">
        <v>0.27399223139036699</v>
      </c>
      <c r="BZ12" s="17"/>
      <c r="CA12" s="17">
        <v>0.28539806777744398</v>
      </c>
      <c r="CB12" s="17">
        <v>0.29563926622299203</v>
      </c>
      <c r="CC12" s="17">
        <v>0.300315059760698</v>
      </c>
      <c r="CD12" s="17">
        <v>0.325996535121366</v>
      </c>
      <c r="CE12" s="17">
        <v>0.24811917560444299</v>
      </c>
    </row>
    <row r="13" spans="2:83" x14ac:dyDescent="0.35">
      <c r="B13" s="18" t="s">
        <v>255</v>
      </c>
      <c r="C13" s="17">
        <v>0.21383907749620201</v>
      </c>
      <c r="D13" s="17">
        <v>0.21650269609109099</v>
      </c>
      <c r="E13" s="17">
        <v>0.20960161111322201</v>
      </c>
      <c r="F13" s="17"/>
      <c r="G13" s="17">
        <v>0.273272615576656</v>
      </c>
      <c r="H13" s="17">
        <v>0.26128302071710502</v>
      </c>
      <c r="I13" s="17">
        <v>0.28025168678311302</v>
      </c>
      <c r="J13" s="17">
        <v>0.132993485022982</v>
      </c>
      <c r="K13" s="17">
        <v>7.8790789472089007E-2</v>
      </c>
      <c r="L13" s="17">
        <v>0.15453598619192099</v>
      </c>
      <c r="M13" s="17"/>
      <c r="N13" s="17">
        <v>0.31058392063565998</v>
      </c>
      <c r="O13" s="17">
        <v>0.20846445710426401</v>
      </c>
      <c r="P13" s="17">
        <v>0.190508251354537</v>
      </c>
      <c r="Q13" s="17">
        <v>0.160647007464509</v>
      </c>
      <c r="R13" s="17">
        <v>0.334444526178169</v>
      </c>
      <c r="S13" s="17">
        <v>9.8204522830675406E-2</v>
      </c>
      <c r="T13" s="17">
        <v>0.27826576625833699</v>
      </c>
      <c r="U13" s="17">
        <v>0.13417689206875</v>
      </c>
      <c r="V13" s="17">
        <v>0.17295470698607199</v>
      </c>
      <c r="W13" s="17">
        <v>0.174099823155696</v>
      </c>
      <c r="X13" s="17">
        <v>0.23807291558685001</v>
      </c>
      <c r="Y13" s="17">
        <v>0.205349543240431</v>
      </c>
      <c r="Z13" s="17"/>
      <c r="AA13" s="17">
        <v>0.27238224415151602</v>
      </c>
      <c r="AB13" s="17">
        <v>0.16081680188620601</v>
      </c>
      <c r="AC13" s="17">
        <v>0.21322172188491401</v>
      </c>
      <c r="AD13" s="17">
        <v>0.20191470314450199</v>
      </c>
      <c r="AE13" s="17"/>
      <c r="AF13" s="17">
        <v>0.29780996536188797</v>
      </c>
      <c r="AG13" s="17">
        <v>0.17388898509995601</v>
      </c>
      <c r="AH13" s="17">
        <v>0.22173721136784699</v>
      </c>
      <c r="AI13" s="17">
        <v>0.141089374208657</v>
      </c>
      <c r="AJ13" s="17">
        <v>0.20990536751234601</v>
      </c>
      <c r="AK13" s="17">
        <v>0.24970171225378601</v>
      </c>
      <c r="AL13" s="17"/>
      <c r="AM13" s="17">
        <v>0.186394797851863</v>
      </c>
      <c r="AN13" s="17">
        <v>0.22485437390669599</v>
      </c>
      <c r="AO13" s="17">
        <v>0.25250142810858001</v>
      </c>
      <c r="AP13" s="17">
        <v>0.48258633386793398</v>
      </c>
      <c r="AQ13" s="17">
        <v>0.18674187740478401</v>
      </c>
      <c r="AR13" s="17"/>
      <c r="AS13" s="17">
        <v>0.243360487522748</v>
      </c>
      <c r="AT13" s="17">
        <v>0.20867405447843901</v>
      </c>
      <c r="AU13" s="17">
        <v>0.269473303794106</v>
      </c>
      <c r="AV13" s="17"/>
      <c r="AW13" s="17">
        <v>0.18771567647803999</v>
      </c>
      <c r="AX13" s="17">
        <v>0.207685346643395</v>
      </c>
      <c r="AY13" s="17">
        <v>0.19500012756938501</v>
      </c>
      <c r="AZ13" s="17">
        <v>0.27503131398231601</v>
      </c>
      <c r="BA13" s="17">
        <v>0.36927144613523</v>
      </c>
      <c r="BB13" s="17"/>
      <c r="BC13" s="17">
        <v>0.17483924608731699</v>
      </c>
      <c r="BD13" s="17">
        <v>0.171791756924522</v>
      </c>
      <c r="BE13" s="17" t="s">
        <v>101</v>
      </c>
      <c r="BF13" s="17">
        <v>0.34904314159518501</v>
      </c>
      <c r="BG13" s="17">
        <v>0.20438805797794701</v>
      </c>
      <c r="BH13" s="17">
        <v>0.29490635577958402</v>
      </c>
      <c r="BI13" s="17">
        <v>0.13932149557861701</v>
      </c>
      <c r="BJ13" s="17"/>
      <c r="BK13" s="17">
        <v>0.242488479286083</v>
      </c>
      <c r="BL13" s="17">
        <v>0.185838752248603</v>
      </c>
      <c r="BM13" s="17">
        <v>0.208784847771706</v>
      </c>
      <c r="BN13" s="17">
        <v>0.24256953988681099</v>
      </c>
      <c r="BO13" s="17">
        <v>0.16543148798531501</v>
      </c>
      <c r="BP13" s="17">
        <v>0.242644499808225</v>
      </c>
      <c r="BQ13" s="17">
        <v>0.166153750402529</v>
      </c>
      <c r="BR13" s="17">
        <v>0.325612548839949</v>
      </c>
      <c r="BS13" s="17"/>
      <c r="BT13" s="17">
        <v>0.28296395463832402</v>
      </c>
      <c r="BU13" s="17">
        <v>9.0659558297247006E-2</v>
      </c>
      <c r="BV13" s="17">
        <v>0.192011919445255</v>
      </c>
      <c r="BW13" s="17"/>
      <c r="BX13" s="17">
        <v>0.26006512535339299</v>
      </c>
      <c r="BY13" s="17">
        <v>0.18278229967562601</v>
      </c>
      <c r="BZ13" s="17"/>
      <c r="CA13" s="17">
        <v>0.42854361799589302</v>
      </c>
      <c r="CB13" s="17">
        <v>0.256287873819179</v>
      </c>
      <c r="CC13" s="17">
        <v>0.15775051783095201</v>
      </c>
      <c r="CD13" s="17">
        <v>0.179581784711313</v>
      </c>
      <c r="CE13" s="17">
        <v>0.163568930248083</v>
      </c>
    </row>
    <row r="14" spans="2:83" x14ac:dyDescent="0.35">
      <c r="B14" s="18" t="s">
        <v>113</v>
      </c>
      <c r="C14" s="19">
        <v>3.9104617224578003E-2</v>
      </c>
      <c r="D14" s="19">
        <v>3.9604247769680599E-2</v>
      </c>
      <c r="E14" s="19">
        <v>3.8934160609597403E-2</v>
      </c>
      <c r="F14" s="19"/>
      <c r="G14" s="19">
        <v>1.92575909627812E-2</v>
      </c>
      <c r="H14" s="19">
        <v>4.8926406406984403E-2</v>
      </c>
      <c r="I14" s="19">
        <v>4.4425428801899099E-2</v>
      </c>
      <c r="J14" s="19">
        <v>5.4522080248262501E-2</v>
      </c>
      <c r="K14" s="19">
        <v>2.6146671480444202E-2</v>
      </c>
      <c r="L14" s="19">
        <v>2.6646177583175001E-2</v>
      </c>
      <c r="M14" s="19"/>
      <c r="N14" s="19">
        <v>2.38714243206175E-2</v>
      </c>
      <c r="O14" s="19">
        <v>7.98193623265223E-2</v>
      </c>
      <c r="P14" s="19">
        <v>0</v>
      </c>
      <c r="Q14" s="19">
        <v>8.1125150209811203E-2</v>
      </c>
      <c r="R14" s="19">
        <v>3.0942813365172201E-2</v>
      </c>
      <c r="S14" s="19">
        <v>1.38786702755994E-2</v>
      </c>
      <c r="T14" s="19">
        <v>3.5345709768724302E-2</v>
      </c>
      <c r="U14" s="19">
        <v>0</v>
      </c>
      <c r="V14" s="19">
        <v>0</v>
      </c>
      <c r="W14" s="19">
        <v>8.1400925390435003E-2</v>
      </c>
      <c r="X14" s="19">
        <v>5.7330197166346901E-2</v>
      </c>
      <c r="Y14" s="19">
        <v>4.90599024633789E-2</v>
      </c>
      <c r="Z14" s="19"/>
      <c r="AA14" s="19">
        <v>5.6027716978711804E-3</v>
      </c>
      <c r="AB14" s="19">
        <v>4.6054581504371798E-2</v>
      </c>
      <c r="AC14" s="19">
        <v>2.7714053715660599E-2</v>
      </c>
      <c r="AD14" s="19">
        <v>8.6452555550837501E-2</v>
      </c>
      <c r="AE14" s="19"/>
      <c r="AF14" s="19">
        <v>2.65893470917841E-2</v>
      </c>
      <c r="AG14" s="19">
        <v>3.3380662145788602E-2</v>
      </c>
      <c r="AH14" s="19">
        <v>5.2996865277847999E-2</v>
      </c>
      <c r="AI14" s="19">
        <v>3.1576979182308999E-2</v>
      </c>
      <c r="AJ14" s="19">
        <v>8.0302883432268296E-2</v>
      </c>
      <c r="AK14" s="19">
        <v>3.8921605741600501E-2</v>
      </c>
      <c r="AL14" s="19"/>
      <c r="AM14" s="19">
        <v>4.3657215599176097E-2</v>
      </c>
      <c r="AN14" s="19">
        <v>2.9859635634757801E-2</v>
      </c>
      <c r="AO14" s="19">
        <v>4.5210155550664398E-2</v>
      </c>
      <c r="AP14" s="19">
        <v>0</v>
      </c>
      <c r="AQ14" s="19">
        <v>6.5768810285839294E-2</v>
      </c>
      <c r="AR14" s="19"/>
      <c r="AS14" s="19">
        <v>2.5355642111873401E-2</v>
      </c>
      <c r="AT14" s="19">
        <v>2.4333950157688501E-2</v>
      </c>
      <c r="AU14" s="19">
        <v>3.92078060927692E-2</v>
      </c>
      <c r="AV14" s="19"/>
      <c r="AW14" s="19">
        <v>4.8651682235530201E-2</v>
      </c>
      <c r="AX14" s="19">
        <v>4.84790556390233E-2</v>
      </c>
      <c r="AY14" s="19">
        <v>2.1586792342504098E-2</v>
      </c>
      <c r="AZ14" s="19">
        <v>1.7001526800020698E-2</v>
      </c>
      <c r="BA14" s="19">
        <v>8.1296139907005002E-2</v>
      </c>
      <c r="BB14" s="19"/>
      <c r="BC14" s="19">
        <v>2.3100155302096598E-2</v>
      </c>
      <c r="BD14" s="19">
        <v>4.3647735683449901E-2</v>
      </c>
      <c r="BE14" s="19" t="s">
        <v>101</v>
      </c>
      <c r="BF14" s="19">
        <v>3.2522241685124402E-2</v>
      </c>
      <c r="BG14" s="19">
        <v>8.5874055586814699E-2</v>
      </c>
      <c r="BH14" s="19">
        <v>2.4602710360784201E-2</v>
      </c>
      <c r="BI14" s="19">
        <v>8.3454193227762E-2</v>
      </c>
      <c r="BJ14" s="19"/>
      <c r="BK14" s="19">
        <v>5.4916289933760701E-2</v>
      </c>
      <c r="BL14" s="19">
        <v>4.7213282535877497E-2</v>
      </c>
      <c r="BM14" s="19">
        <v>4.7614591437685497E-2</v>
      </c>
      <c r="BN14" s="19">
        <v>3.8707737137443701E-2</v>
      </c>
      <c r="BO14" s="19">
        <v>2.6873379449973402E-2</v>
      </c>
      <c r="BP14" s="19">
        <v>2.3886067077071998E-2</v>
      </c>
      <c r="BQ14" s="19">
        <v>0</v>
      </c>
      <c r="BR14" s="19">
        <v>1.7360719705187599E-2</v>
      </c>
      <c r="BS14" s="19"/>
      <c r="BT14" s="19">
        <v>3.2307112120466303E-2</v>
      </c>
      <c r="BU14" s="19">
        <v>4.2713848316116701E-2</v>
      </c>
      <c r="BV14" s="19">
        <v>4.36305405931268E-2</v>
      </c>
      <c r="BW14" s="19"/>
      <c r="BX14" s="19">
        <v>1.52673690808871E-2</v>
      </c>
      <c r="BY14" s="19">
        <v>4.5044973848333003E-2</v>
      </c>
      <c r="BZ14" s="19"/>
      <c r="CA14" s="19">
        <v>0</v>
      </c>
      <c r="CB14" s="19">
        <v>0</v>
      </c>
      <c r="CC14" s="19">
        <v>3.9707847814676497E-2</v>
      </c>
      <c r="CD14" s="19">
        <v>3.3485202831419002E-2</v>
      </c>
      <c r="CE14" s="19">
        <v>6.8678083148902502E-2</v>
      </c>
    </row>
    <row r="15" spans="2:83" x14ac:dyDescent="0.35">
      <c r="B15" s="33" t="s">
        <v>142</v>
      </c>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E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422</v>
      </c>
      <c r="D7" s="10">
        <v>204</v>
      </c>
      <c r="E7" s="10">
        <v>218</v>
      </c>
      <c r="F7" s="10"/>
      <c r="G7" s="10" t="s">
        <v>100</v>
      </c>
      <c r="H7" s="10" t="s">
        <v>100</v>
      </c>
      <c r="I7" s="10" t="s">
        <v>100</v>
      </c>
      <c r="J7" s="10">
        <v>5</v>
      </c>
      <c r="K7" s="10">
        <v>54</v>
      </c>
      <c r="L7" s="10">
        <v>363</v>
      </c>
      <c r="M7" s="10"/>
      <c r="N7" s="10">
        <v>24</v>
      </c>
      <c r="O7" s="10">
        <v>47</v>
      </c>
      <c r="P7" s="10">
        <v>50</v>
      </c>
      <c r="Q7" s="10">
        <v>33</v>
      </c>
      <c r="R7" s="10">
        <v>35</v>
      </c>
      <c r="S7" s="10">
        <v>23</v>
      </c>
      <c r="T7" s="10">
        <v>37</v>
      </c>
      <c r="U7" s="10">
        <v>23</v>
      </c>
      <c r="V7" s="10">
        <v>53</v>
      </c>
      <c r="W7" s="10">
        <v>57</v>
      </c>
      <c r="X7" s="10">
        <v>30</v>
      </c>
      <c r="Y7" s="10">
        <v>10</v>
      </c>
      <c r="Z7" s="10"/>
      <c r="AA7" s="10">
        <v>121</v>
      </c>
      <c r="AB7" s="10">
        <v>102</v>
      </c>
      <c r="AC7" s="10">
        <v>67</v>
      </c>
      <c r="AD7" s="10">
        <v>128</v>
      </c>
      <c r="AE7" s="10"/>
      <c r="AF7" s="10">
        <v>24</v>
      </c>
      <c r="AG7" s="10">
        <v>139</v>
      </c>
      <c r="AH7" s="10">
        <v>51</v>
      </c>
      <c r="AI7" s="10">
        <v>102</v>
      </c>
      <c r="AJ7" s="10">
        <v>83</v>
      </c>
      <c r="AK7" s="10">
        <v>23</v>
      </c>
      <c r="AL7" s="10"/>
      <c r="AM7" s="10">
        <v>238</v>
      </c>
      <c r="AN7" s="10">
        <v>61</v>
      </c>
      <c r="AO7" s="10">
        <v>40</v>
      </c>
      <c r="AP7" s="10">
        <v>11</v>
      </c>
      <c r="AQ7" s="10">
        <v>25</v>
      </c>
      <c r="AR7" s="10"/>
      <c r="AS7" s="10">
        <v>170</v>
      </c>
      <c r="AT7" s="10">
        <v>85</v>
      </c>
      <c r="AU7" s="10">
        <v>19</v>
      </c>
      <c r="AV7" s="10"/>
      <c r="AW7" s="10">
        <v>137</v>
      </c>
      <c r="AX7" s="10">
        <v>118</v>
      </c>
      <c r="AY7" s="10">
        <v>90</v>
      </c>
      <c r="AZ7" s="10">
        <v>23</v>
      </c>
      <c r="BA7" s="10">
        <v>4</v>
      </c>
      <c r="BB7" s="10"/>
      <c r="BC7" s="10">
        <v>349</v>
      </c>
      <c r="BD7" s="10">
        <v>14</v>
      </c>
      <c r="BE7" s="10" t="s">
        <v>100</v>
      </c>
      <c r="BF7" s="10">
        <v>16</v>
      </c>
      <c r="BG7" s="10">
        <v>18</v>
      </c>
      <c r="BH7" s="10">
        <v>21</v>
      </c>
      <c r="BI7" s="10">
        <v>3</v>
      </c>
      <c r="BJ7" s="10"/>
      <c r="BK7" s="10">
        <v>20</v>
      </c>
      <c r="BL7" s="10">
        <v>115</v>
      </c>
      <c r="BM7" s="10">
        <v>110</v>
      </c>
      <c r="BN7" s="10">
        <v>68</v>
      </c>
      <c r="BO7" s="10">
        <v>31</v>
      </c>
      <c r="BP7" s="10">
        <v>31</v>
      </c>
      <c r="BQ7" s="10">
        <v>5</v>
      </c>
      <c r="BR7" s="10">
        <v>7</v>
      </c>
      <c r="BS7" s="10"/>
      <c r="BT7" s="10">
        <v>15</v>
      </c>
      <c r="BU7" s="10">
        <v>302</v>
      </c>
      <c r="BV7" s="10">
        <v>104</v>
      </c>
      <c r="BW7" s="10"/>
      <c r="BX7" s="10">
        <v>15</v>
      </c>
      <c r="BY7" s="10">
        <v>55</v>
      </c>
      <c r="BZ7" s="10"/>
      <c r="CA7" s="10" t="s">
        <v>100</v>
      </c>
      <c r="CB7" s="10" t="s">
        <v>100</v>
      </c>
      <c r="CC7" s="10" t="s">
        <v>100</v>
      </c>
      <c r="CD7" s="10" t="s">
        <v>100</v>
      </c>
      <c r="CE7" s="10" t="s">
        <v>100</v>
      </c>
    </row>
    <row r="8" spans="2:83" ht="30" customHeight="1" x14ac:dyDescent="0.35">
      <c r="B8" s="11" t="s">
        <v>20</v>
      </c>
      <c r="C8" s="11">
        <v>414</v>
      </c>
      <c r="D8" s="11">
        <v>199</v>
      </c>
      <c r="E8" s="11">
        <v>215</v>
      </c>
      <c r="F8" s="11"/>
      <c r="G8" s="11" t="s">
        <v>100</v>
      </c>
      <c r="H8" s="11" t="s">
        <v>100</v>
      </c>
      <c r="I8" s="11" t="s">
        <v>100</v>
      </c>
      <c r="J8" s="11">
        <v>5</v>
      </c>
      <c r="K8" s="11">
        <v>53</v>
      </c>
      <c r="L8" s="11">
        <v>356</v>
      </c>
      <c r="M8" s="11"/>
      <c r="N8" s="11">
        <v>24</v>
      </c>
      <c r="O8" s="11">
        <v>47</v>
      </c>
      <c r="P8" s="11">
        <v>50</v>
      </c>
      <c r="Q8" s="11">
        <v>32</v>
      </c>
      <c r="R8" s="11">
        <v>37</v>
      </c>
      <c r="S8" s="11">
        <v>25</v>
      </c>
      <c r="T8" s="11">
        <v>38</v>
      </c>
      <c r="U8" s="11">
        <v>19</v>
      </c>
      <c r="V8" s="11">
        <v>54</v>
      </c>
      <c r="W8" s="11">
        <v>51</v>
      </c>
      <c r="X8" s="11">
        <v>28</v>
      </c>
      <c r="Y8" s="11">
        <v>9</v>
      </c>
      <c r="Z8" s="11"/>
      <c r="AA8" s="11">
        <v>120</v>
      </c>
      <c r="AB8" s="11">
        <v>94</v>
      </c>
      <c r="AC8" s="11">
        <v>84</v>
      </c>
      <c r="AD8" s="11">
        <v>112</v>
      </c>
      <c r="AE8" s="11"/>
      <c r="AF8" s="11">
        <v>23</v>
      </c>
      <c r="AG8" s="11">
        <v>138</v>
      </c>
      <c r="AH8" s="11">
        <v>50</v>
      </c>
      <c r="AI8" s="11">
        <v>98</v>
      </c>
      <c r="AJ8" s="11">
        <v>82</v>
      </c>
      <c r="AK8" s="11">
        <v>24</v>
      </c>
      <c r="AL8" s="11"/>
      <c r="AM8" s="11">
        <v>236</v>
      </c>
      <c r="AN8" s="11">
        <v>59</v>
      </c>
      <c r="AO8" s="11">
        <v>39</v>
      </c>
      <c r="AP8" s="11">
        <v>12</v>
      </c>
      <c r="AQ8" s="11">
        <v>23</v>
      </c>
      <c r="AR8" s="11"/>
      <c r="AS8" s="11">
        <v>170</v>
      </c>
      <c r="AT8" s="11">
        <v>83</v>
      </c>
      <c r="AU8" s="11">
        <v>17</v>
      </c>
      <c r="AV8" s="11"/>
      <c r="AW8" s="11">
        <v>137</v>
      </c>
      <c r="AX8" s="11">
        <v>117</v>
      </c>
      <c r="AY8" s="11">
        <v>87</v>
      </c>
      <c r="AZ8" s="11">
        <v>22</v>
      </c>
      <c r="BA8" s="11">
        <v>4</v>
      </c>
      <c r="BB8" s="11"/>
      <c r="BC8" s="11">
        <v>346</v>
      </c>
      <c r="BD8" s="11">
        <v>13</v>
      </c>
      <c r="BE8" s="11" t="s">
        <v>100</v>
      </c>
      <c r="BF8" s="11">
        <v>15</v>
      </c>
      <c r="BG8" s="11">
        <v>17</v>
      </c>
      <c r="BH8" s="11">
        <v>20</v>
      </c>
      <c r="BI8" s="11">
        <v>2</v>
      </c>
      <c r="BJ8" s="11"/>
      <c r="BK8" s="11">
        <v>19</v>
      </c>
      <c r="BL8" s="11">
        <v>108</v>
      </c>
      <c r="BM8" s="11">
        <v>111</v>
      </c>
      <c r="BN8" s="11">
        <v>69</v>
      </c>
      <c r="BO8" s="11">
        <v>32</v>
      </c>
      <c r="BP8" s="11">
        <v>30</v>
      </c>
      <c r="BQ8" s="11">
        <v>5</v>
      </c>
      <c r="BR8" s="11">
        <v>7</v>
      </c>
      <c r="BS8" s="11"/>
      <c r="BT8" s="11">
        <v>15</v>
      </c>
      <c r="BU8" s="11">
        <v>297</v>
      </c>
      <c r="BV8" s="11">
        <v>102</v>
      </c>
      <c r="BW8" s="11"/>
      <c r="BX8" s="11">
        <v>15</v>
      </c>
      <c r="BY8" s="11">
        <v>54</v>
      </c>
      <c r="BZ8" s="11"/>
      <c r="CA8" s="11" t="s">
        <v>100</v>
      </c>
      <c r="CB8" s="11" t="s">
        <v>100</v>
      </c>
      <c r="CC8" s="11" t="s">
        <v>100</v>
      </c>
      <c r="CD8" s="11" t="s">
        <v>100</v>
      </c>
      <c r="CE8" s="11" t="s">
        <v>100</v>
      </c>
    </row>
    <row r="9" spans="2:83" x14ac:dyDescent="0.35">
      <c r="B9" s="18" t="s">
        <v>251</v>
      </c>
      <c r="C9" s="17">
        <v>0.7541307581726</v>
      </c>
      <c r="D9" s="17">
        <v>0.76635387598584503</v>
      </c>
      <c r="E9" s="17">
        <v>0.74285231023020604</v>
      </c>
      <c r="F9" s="17"/>
      <c r="G9" s="17" t="s">
        <v>101</v>
      </c>
      <c r="H9" s="17" t="s">
        <v>101</v>
      </c>
      <c r="I9" s="17" t="s">
        <v>101</v>
      </c>
      <c r="J9" s="17">
        <v>0</v>
      </c>
      <c r="K9" s="17">
        <v>0.59892505223443704</v>
      </c>
      <c r="L9" s="17">
        <v>0.78720657930068605</v>
      </c>
      <c r="M9" s="17"/>
      <c r="N9" s="17">
        <v>0.70932134483753295</v>
      </c>
      <c r="O9" s="17">
        <v>0.84284497481416198</v>
      </c>
      <c r="P9" s="17">
        <v>0.65539305582327501</v>
      </c>
      <c r="Q9" s="17">
        <v>0.72547391560235697</v>
      </c>
      <c r="R9" s="17">
        <v>0.79825502019785399</v>
      </c>
      <c r="S9" s="17">
        <v>0.70975958785168503</v>
      </c>
      <c r="T9" s="17">
        <v>0.74510907296740903</v>
      </c>
      <c r="U9" s="17">
        <v>0.75771174038120304</v>
      </c>
      <c r="V9" s="17">
        <v>0.75394121441466</v>
      </c>
      <c r="W9" s="17">
        <v>0.74661944103960898</v>
      </c>
      <c r="X9" s="17">
        <v>0.81006754405016601</v>
      </c>
      <c r="Y9" s="17">
        <v>0.89827375204099902</v>
      </c>
      <c r="Z9" s="17"/>
      <c r="AA9" s="17">
        <v>0.76303665846411495</v>
      </c>
      <c r="AB9" s="17">
        <v>0.72590926922247201</v>
      </c>
      <c r="AC9" s="17">
        <v>0.77739475536078395</v>
      </c>
      <c r="AD9" s="17">
        <v>0.76905800419916504</v>
      </c>
      <c r="AE9" s="17"/>
      <c r="AF9" s="17">
        <v>0.71573171881463904</v>
      </c>
      <c r="AG9" s="17">
        <v>0.79198327938541302</v>
      </c>
      <c r="AH9" s="17">
        <v>0.65867921386349504</v>
      </c>
      <c r="AI9" s="17">
        <v>0.76405743686285099</v>
      </c>
      <c r="AJ9" s="17">
        <v>0.78736623940558603</v>
      </c>
      <c r="AK9" s="17">
        <v>0.61841023174580501</v>
      </c>
      <c r="AL9" s="17"/>
      <c r="AM9" s="17">
        <v>0.77035624666813896</v>
      </c>
      <c r="AN9" s="17">
        <v>0.736859199385693</v>
      </c>
      <c r="AO9" s="17">
        <v>0.70035968450336294</v>
      </c>
      <c r="AP9" s="17">
        <v>0.90022992573204996</v>
      </c>
      <c r="AQ9" s="17">
        <v>0.79755295257008296</v>
      </c>
      <c r="AR9" s="17"/>
      <c r="AS9" s="17">
        <v>0.785163279448436</v>
      </c>
      <c r="AT9" s="17">
        <v>0.70284728823372999</v>
      </c>
      <c r="AU9" s="17">
        <v>0.67398483244740304</v>
      </c>
      <c r="AV9" s="17"/>
      <c r="AW9" s="17">
        <v>0.77924895644073899</v>
      </c>
      <c r="AX9" s="17">
        <v>0.74163830015173104</v>
      </c>
      <c r="AY9" s="17">
        <v>0.73668893992984097</v>
      </c>
      <c r="AZ9" s="17">
        <v>0.61185300501638695</v>
      </c>
      <c r="BA9" s="17">
        <v>1</v>
      </c>
      <c r="BB9" s="17"/>
      <c r="BC9" s="17">
        <v>0.77387738276985896</v>
      </c>
      <c r="BD9" s="17">
        <v>0.57217771014974605</v>
      </c>
      <c r="BE9" s="17" t="s">
        <v>101</v>
      </c>
      <c r="BF9" s="17">
        <v>0.55533715955279295</v>
      </c>
      <c r="BG9" s="17">
        <v>0.56796873512503698</v>
      </c>
      <c r="BH9" s="17">
        <v>0.84844971354822596</v>
      </c>
      <c r="BI9" s="17">
        <v>1</v>
      </c>
      <c r="BJ9" s="17"/>
      <c r="BK9" s="17">
        <v>0.64138897080276003</v>
      </c>
      <c r="BL9" s="17">
        <v>0.74932132390045603</v>
      </c>
      <c r="BM9" s="17">
        <v>0.73885303995220397</v>
      </c>
      <c r="BN9" s="17">
        <v>0.75365821938536703</v>
      </c>
      <c r="BO9" s="17">
        <v>0.83830271942732304</v>
      </c>
      <c r="BP9" s="17">
        <v>0.88222222906312198</v>
      </c>
      <c r="BQ9" s="17">
        <v>0.81479626918968195</v>
      </c>
      <c r="BR9" s="17">
        <v>0.55855471141281898</v>
      </c>
      <c r="BS9" s="17"/>
      <c r="BT9" s="17">
        <v>0.547840115753781</v>
      </c>
      <c r="BU9" s="17">
        <v>0.75952542441314397</v>
      </c>
      <c r="BV9" s="17">
        <v>0.76635857823248499</v>
      </c>
      <c r="BW9" s="17"/>
      <c r="BX9" s="17">
        <v>0.73182224191149603</v>
      </c>
      <c r="BY9" s="17">
        <v>0.62494655325429005</v>
      </c>
      <c r="BZ9" s="17"/>
      <c r="CA9" s="17" t="s">
        <v>101</v>
      </c>
      <c r="CB9" s="17" t="s">
        <v>101</v>
      </c>
      <c r="CC9" s="17" t="s">
        <v>101</v>
      </c>
      <c r="CD9" s="17" t="s">
        <v>101</v>
      </c>
      <c r="CE9" s="17" t="s">
        <v>101</v>
      </c>
    </row>
    <row r="10" spans="2:83" x14ac:dyDescent="0.35">
      <c r="B10" s="18" t="s">
        <v>252</v>
      </c>
      <c r="C10" s="17">
        <v>6.9826180028072699E-2</v>
      </c>
      <c r="D10" s="17">
        <v>6.3863527606682999E-2</v>
      </c>
      <c r="E10" s="17">
        <v>7.5328005827408895E-2</v>
      </c>
      <c r="F10" s="17"/>
      <c r="G10" s="17" t="s">
        <v>101</v>
      </c>
      <c r="H10" s="17" t="s">
        <v>101</v>
      </c>
      <c r="I10" s="17" t="s">
        <v>101</v>
      </c>
      <c r="J10" s="17">
        <v>0</v>
      </c>
      <c r="K10" s="17">
        <v>0.10010292402981</v>
      </c>
      <c r="L10" s="17">
        <v>6.6199657433199693E-2</v>
      </c>
      <c r="M10" s="17"/>
      <c r="N10" s="17">
        <v>0.132302748177997</v>
      </c>
      <c r="O10" s="17">
        <v>4.6454320432903901E-2</v>
      </c>
      <c r="P10" s="17">
        <v>6.4484994971184997E-2</v>
      </c>
      <c r="Q10" s="17">
        <v>0.122219257903618</v>
      </c>
      <c r="R10" s="17">
        <v>0</v>
      </c>
      <c r="S10" s="17">
        <v>8.9779146559230805E-2</v>
      </c>
      <c r="T10" s="17">
        <v>0.13220499634577601</v>
      </c>
      <c r="U10" s="17">
        <v>0.11419803575476301</v>
      </c>
      <c r="V10" s="17">
        <v>5.9008077503587199E-2</v>
      </c>
      <c r="W10" s="17">
        <v>1.8270558961326899E-2</v>
      </c>
      <c r="X10" s="17">
        <v>7.0646380026354899E-2</v>
      </c>
      <c r="Y10" s="17">
        <v>0.101726247959001</v>
      </c>
      <c r="Z10" s="17"/>
      <c r="AA10" s="17">
        <v>9.2331835430282602E-2</v>
      </c>
      <c r="AB10" s="17">
        <v>0.10121728165609099</v>
      </c>
      <c r="AC10" s="17">
        <v>4.4938987426752501E-2</v>
      </c>
      <c r="AD10" s="17">
        <v>3.2061613022709101E-2</v>
      </c>
      <c r="AE10" s="17"/>
      <c r="AF10" s="17">
        <v>4.2399364746128598E-2</v>
      </c>
      <c r="AG10" s="17">
        <v>7.3456851436096898E-2</v>
      </c>
      <c r="AH10" s="17">
        <v>9.9653546298884205E-2</v>
      </c>
      <c r="AI10" s="17">
        <v>3.0254599555427399E-2</v>
      </c>
      <c r="AJ10" s="17">
        <v>9.29885570282733E-2</v>
      </c>
      <c r="AK10" s="17">
        <v>9.5030952597340096E-2</v>
      </c>
      <c r="AL10" s="17"/>
      <c r="AM10" s="17">
        <v>6.0774086752080597E-2</v>
      </c>
      <c r="AN10" s="17">
        <v>0.101619849002705</v>
      </c>
      <c r="AO10" s="17">
        <v>7.8349522372816796E-2</v>
      </c>
      <c r="AP10" s="17">
        <v>0</v>
      </c>
      <c r="AQ10" s="17">
        <v>9.7134999329721403E-2</v>
      </c>
      <c r="AR10" s="17"/>
      <c r="AS10" s="17">
        <v>4.02385804049427E-2</v>
      </c>
      <c r="AT10" s="17">
        <v>0.123878567552465</v>
      </c>
      <c r="AU10" s="17">
        <v>5.7661208494230398E-2</v>
      </c>
      <c r="AV10" s="17"/>
      <c r="AW10" s="17">
        <v>5.1363992605539498E-2</v>
      </c>
      <c r="AX10" s="17">
        <v>9.3573052651238095E-2</v>
      </c>
      <c r="AY10" s="17">
        <v>8.0706250326590095E-2</v>
      </c>
      <c r="AZ10" s="17">
        <v>0.13484680976089899</v>
      </c>
      <c r="BA10" s="17">
        <v>0</v>
      </c>
      <c r="BB10" s="17"/>
      <c r="BC10" s="17">
        <v>7.0183199126085297E-2</v>
      </c>
      <c r="BD10" s="17">
        <v>0.143584028576804</v>
      </c>
      <c r="BE10" s="17" t="s">
        <v>101</v>
      </c>
      <c r="BF10" s="17">
        <v>5.4509318651963602E-2</v>
      </c>
      <c r="BG10" s="17">
        <v>0.113777950600495</v>
      </c>
      <c r="BH10" s="17">
        <v>0</v>
      </c>
      <c r="BI10" s="17">
        <v>0</v>
      </c>
      <c r="BJ10" s="17"/>
      <c r="BK10" s="17">
        <v>0.107771052525299</v>
      </c>
      <c r="BL10" s="17">
        <v>7.9285603608341998E-2</v>
      </c>
      <c r="BM10" s="17">
        <v>4.5861904785448299E-2</v>
      </c>
      <c r="BN10" s="17">
        <v>4.9602380421227797E-2</v>
      </c>
      <c r="BO10" s="17">
        <v>5.89206202715373E-2</v>
      </c>
      <c r="BP10" s="17">
        <v>6.5483975416965004E-2</v>
      </c>
      <c r="BQ10" s="17">
        <v>0.18520373081031799</v>
      </c>
      <c r="BR10" s="17">
        <v>0.185417626330909</v>
      </c>
      <c r="BS10" s="17"/>
      <c r="BT10" s="17">
        <v>0</v>
      </c>
      <c r="BU10" s="17">
        <v>7.6914271907789697E-2</v>
      </c>
      <c r="BV10" s="17">
        <v>6.0145599098148497E-2</v>
      </c>
      <c r="BW10" s="17"/>
      <c r="BX10" s="17">
        <v>8.3624228458718197E-2</v>
      </c>
      <c r="BY10" s="17">
        <v>4.4103059862150303E-2</v>
      </c>
      <c r="BZ10" s="17"/>
      <c r="CA10" s="17" t="s">
        <v>101</v>
      </c>
      <c r="CB10" s="17" t="s">
        <v>101</v>
      </c>
      <c r="CC10" s="17" t="s">
        <v>101</v>
      </c>
      <c r="CD10" s="17" t="s">
        <v>101</v>
      </c>
      <c r="CE10" s="17" t="s">
        <v>101</v>
      </c>
    </row>
    <row r="11" spans="2:83" x14ac:dyDescent="0.35">
      <c r="B11" s="18" t="s">
        <v>253</v>
      </c>
      <c r="C11" s="17">
        <v>9.1979812010301198E-2</v>
      </c>
      <c r="D11" s="17">
        <v>6.1698725081526601E-2</v>
      </c>
      <c r="E11" s="17">
        <v>0.119920609749748</v>
      </c>
      <c r="F11" s="17"/>
      <c r="G11" s="17" t="s">
        <v>101</v>
      </c>
      <c r="H11" s="17" t="s">
        <v>101</v>
      </c>
      <c r="I11" s="17" t="s">
        <v>101</v>
      </c>
      <c r="J11" s="17">
        <v>0</v>
      </c>
      <c r="K11" s="17">
        <v>0.178559873226246</v>
      </c>
      <c r="L11" s="17">
        <v>8.0206516192002003E-2</v>
      </c>
      <c r="M11" s="17"/>
      <c r="N11" s="17">
        <v>7.9423363648100501E-2</v>
      </c>
      <c r="O11" s="17">
        <v>0.110700704752934</v>
      </c>
      <c r="P11" s="17">
        <v>0.12778251777711</v>
      </c>
      <c r="Q11" s="17">
        <v>8.7633906822872504E-2</v>
      </c>
      <c r="R11" s="17">
        <v>6.7791787060762193E-2</v>
      </c>
      <c r="S11" s="17">
        <v>3.5564442939553E-2</v>
      </c>
      <c r="T11" s="17">
        <v>3.5261937034894102E-2</v>
      </c>
      <c r="U11" s="17">
        <v>3.8234631295230102E-2</v>
      </c>
      <c r="V11" s="17">
        <v>9.8578391849044503E-2</v>
      </c>
      <c r="W11" s="17">
        <v>0.19904266125409001</v>
      </c>
      <c r="X11" s="17">
        <v>2.84685982338879E-2</v>
      </c>
      <c r="Y11" s="17">
        <v>0</v>
      </c>
      <c r="Z11" s="17"/>
      <c r="AA11" s="17">
        <v>6.9387157846814096E-2</v>
      </c>
      <c r="AB11" s="17">
        <v>0.11507552398657001</v>
      </c>
      <c r="AC11" s="17">
        <v>0.13273926377765799</v>
      </c>
      <c r="AD11" s="17">
        <v>6.0841290096683799E-2</v>
      </c>
      <c r="AE11" s="17"/>
      <c r="AF11" s="17">
        <v>0.12390788783208601</v>
      </c>
      <c r="AG11" s="17">
        <v>6.0012235304428098E-2</v>
      </c>
      <c r="AH11" s="17">
        <v>0.127657175251079</v>
      </c>
      <c r="AI11" s="17">
        <v>9.6199120131017696E-2</v>
      </c>
      <c r="AJ11" s="17">
        <v>8.7455998272418706E-2</v>
      </c>
      <c r="AK11" s="17">
        <v>0.16961943774881</v>
      </c>
      <c r="AL11" s="17"/>
      <c r="AM11" s="17">
        <v>9.0917538149954402E-2</v>
      </c>
      <c r="AN11" s="17">
        <v>2.90494267266664E-2</v>
      </c>
      <c r="AO11" s="17">
        <v>9.6179355300865702E-2</v>
      </c>
      <c r="AP11" s="17">
        <v>0</v>
      </c>
      <c r="AQ11" s="17">
        <v>6.6611056336910293E-2</v>
      </c>
      <c r="AR11" s="17"/>
      <c r="AS11" s="17">
        <v>8.10080168760485E-2</v>
      </c>
      <c r="AT11" s="17">
        <v>6.8361670487365606E-2</v>
      </c>
      <c r="AU11" s="17">
        <v>9.57090004690834E-2</v>
      </c>
      <c r="AV11" s="17"/>
      <c r="AW11" s="17">
        <v>7.5915992261388301E-2</v>
      </c>
      <c r="AX11" s="17">
        <v>0.124308938300185</v>
      </c>
      <c r="AY11" s="17">
        <v>6.0551219293122002E-2</v>
      </c>
      <c r="AZ11" s="17">
        <v>0.158578487391456</v>
      </c>
      <c r="BA11" s="17">
        <v>0</v>
      </c>
      <c r="BB11" s="17"/>
      <c r="BC11" s="17">
        <v>8.3511999258728098E-2</v>
      </c>
      <c r="BD11" s="17">
        <v>5.1371868560349802E-2</v>
      </c>
      <c r="BE11" s="17" t="s">
        <v>101</v>
      </c>
      <c r="BF11" s="17">
        <v>0.19383919425583199</v>
      </c>
      <c r="BG11" s="17">
        <v>9.8400091026301401E-2</v>
      </c>
      <c r="BH11" s="17">
        <v>0.15155028645177401</v>
      </c>
      <c r="BI11" s="17">
        <v>0</v>
      </c>
      <c r="BJ11" s="17"/>
      <c r="BK11" s="17">
        <v>9.2977518669009496E-2</v>
      </c>
      <c r="BL11" s="17">
        <v>7.7821584249784304E-2</v>
      </c>
      <c r="BM11" s="17">
        <v>0.13566581237575501</v>
      </c>
      <c r="BN11" s="17">
        <v>9.8017784256639498E-2</v>
      </c>
      <c r="BO11" s="17">
        <v>3.2817663952392703E-2</v>
      </c>
      <c r="BP11" s="17">
        <v>5.2293795519913103E-2</v>
      </c>
      <c r="BQ11" s="17">
        <v>0</v>
      </c>
      <c r="BR11" s="17">
        <v>0.101562505049308</v>
      </c>
      <c r="BS11" s="17"/>
      <c r="BT11" s="17">
        <v>0.16980319762086801</v>
      </c>
      <c r="BU11" s="17">
        <v>9.0605892765906304E-2</v>
      </c>
      <c r="BV11" s="17">
        <v>8.5431743582729799E-2</v>
      </c>
      <c r="BW11" s="17"/>
      <c r="BX11" s="17">
        <v>0.12906303053292101</v>
      </c>
      <c r="BY11" s="17">
        <v>0.16495872814946</v>
      </c>
      <c r="BZ11" s="17"/>
      <c r="CA11" s="17" t="s">
        <v>101</v>
      </c>
      <c r="CB11" s="17" t="s">
        <v>101</v>
      </c>
      <c r="CC11" s="17" t="s">
        <v>101</v>
      </c>
      <c r="CD11" s="17" t="s">
        <v>101</v>
      </c>
      <c r="CE11" s="17" t="s">
        <v>101</v>
      </c>
    </row>
    <row r="12" spans="2:83" x14ac:dyDescent="0.35">
      <c r="B12" s="18" t="s">
        <v>254</v>
      </c>
      <c r="C12" s="17">
        <v>2.1359912603163899E-2</v>
      </c>
      <c r="D12" s="17">
        <v>3.4800598090821797E-2</v>
      </c>
      <c r="E12" s="17">
        <v>8.9579973227282301E-3</v>
      </c>
      <c r="F12" s="17"/>
      <c r="G12" s="17" t="s">
        <v>101</v>
      </c>
      <c r="H12" s="17" t="s">
        <v>101</v>
      </c>
      <c r="I12" s="17" t="s">
        <v>101</v>
      </c>
      <c r="J12" s="17">
        <v>0.372574131057267</v>
      </c>
      <c r="K12" s="17">
        <v>4.4333038289805698E-2</v>
      </c>
      <c r="L12" s="17">
        <v>1.33433280677946E-2</v>
      </c>
      <c r="M12" s="17"/>
      <c r="N12" s="17">
        <v>3.8541432400964401E-2</v>
      </c>
      <c r="O12" s="17">
        <v>0</v>
      </c>
      <c r="P12" s="17">
        <v>1.8774403126938202E-2</v>
      </c>
      <c r="Q12" s="17">
        <v>3.4791925720997999E-2</v>
      </c>
      <c r="R12" s="17">
        <v>0</v>
      </c>
      <c r="S12" s="17">
        <v>4.3046729527280697E-2</v>
      </c>
      <c r="T12" s="17">
        <v>2.7188967521076801E-2</v>
      </c>
      <c r="U12" s="17">
        <v>4.38940576952348E-2</v>
      </c>
      <c r="V12" s="17">
        <v>3.79449328175731E-2</v>
      </c>
      <c r="W12" s="17">
        <v>0</v>
      </c>
      <c r="X12" s="17">
        <v>3.1834118954951099E-2</v>
      </c>
      <c r="Y12" s="17">
        <v>0</v>
      </c>
      <c r="Z12" s="17"/>
      <c r="AA12" s="17">
        <v>1.78944283590944E-2</v>
      </c>
      <c r="AB12" s="17">
        <v>1.84166708053921E-2</v>
      </c>
      <c r="AC12" s="17">
        <v>1.5045412994870999E-2</v>
      </c>
      <c r="AD12" s="17">
        <v>2.3263086071019901E-2</v>
      </c>
      <c r="AE12" s="17"/>
      <c r="AF12" s="17">
        <v>0</v>
      </c>
      <c r="AG12" s="17">
        <v>1.4659028041308199E-2</v>
      </c>
      <c r="AH12" s="17">
        <v>1.6224873876032001E-2</v>
      </c>
      <c r="AI12" s="17">
        <v>5.0269407574370699E-2</v>
      </c>
      <c r="AJ12" s="17">
        <v>1.3418658189480801E-2</v>
      </c>
      <c r="AK12" s="17">
        <v>0</v>
      </c>
      <c r="AL12" s="17"/>
      <c r="AM12" s="17">
        <v>8.6900750558646794E-3</v>
      </c>
      <c r="AN12" s="17">
        <v>7.27477417137639E-2</v>
      </c>
      <c r="AO12" s="17">
        <v>2.3330099371638699E-2</v>
      </c>
      <c r="AP12" s="17">
        <v>0</v>
      </c>
      <c r="AQ12" s="17">
        <v>0</v>
      </c>
      <c r="AR12" s="17"/>
      <c r="AS12" s="17">
        <v>5.5459927185357296E-3</v>
      </c>
      <c r="AT12" s="17">
        <v>5.0242674493791502E-2</v>
      </c>
      <c r="AU12" s="17">
        <v>5.1482300100191697E-2</v>
      </c>
      <c r="AV12" s="17"/>
      <c r="AW12" s="17">
        <v>1.4888979146788699E-2</v>
      </c>
      <c r="AX12" s="17">
        <v>9.5274992963836E-3</v>
      </c>
      <c r="AY12" s="17">
        <v>4.6084196813125401E-2</v>
      </c>
      <c r="AZ12" s="17">
        <v>0</v>
      </c>
      <c r="BA12" s="17">
        <v>0</v>
      </c>
      <c r="BB12" s="17"/>
      <c r="BC12" s="17">
        <v>9.6099801977084197E-3</v>
      </c>
      <c r="BD12" s="17">
        <v>0.14738131823610501</v>
      </c>
      <c r="BE12" s="17" t="s">
        <v>101</v>
      </c>
      <c r="BF12" s="17">
        <v>5.24367097783364E-2</v>
      </c>
      <c r="BG12" s="17">
        <v>0.163893278464666</v>
      </c>
      <c r="BH12" s="17">
        <v>0</v>
      </c>
      <c r="BI12" s="17">
        <v>0</v>
      </c>
      <c r="BJ12" s="17"/>
      <c r="BK12" s="17">
        <v>6.6390342113573295E-2</v>
      </c>
      <c r="BL12" s="17">
        <v>2.5116679824543901E-2</v>
      </c>
      <c r="BM12" s="17">
        <v>1.6436100040079799E-2</v>
      </c>
      <c r="BN12" s="17">
        <v>2.91439588829022E-2</v>
      </c>
      <c r="BO12" s="17">
        <v>0</v>
      </c>
      <c r="BP12" s="17">
        <v>0</v>
      </c>
      <c r="BQ12" s="17">
        <v>0</v>
      </c>
      <c r="BR12" s="17">
        <v>0.15446515720696499</v>
      </c>
      <c r="BS12" s="17"/>
      <c r="BT12" s="17">
        <v>0.14366186754719901</v>
      </c>
      <c r="BU12" s="17">
        <v>1.0388436293366599E-2</v>
      </c>
      <c r="BV12" s="17">
        <v>3.5533959476078798E-2</v>
      </c>
      <c r="BW12" s="17"/>
      <c r="BX12" s="17">
        <v>5.5490499096865001E-2</v>
      </c>
      <c r="BY12" s="17">
        <v>6.1291415163725702E-2</v>
      </c>
      <c r="BZ12" s="17"/>
      <c r="CA12" s="17" t="s">
        <v>101</v>
      </c>
      <c r="CB12" s="17" t="s">
        <v>101</v>
      </c>
      <c r="CC12" s="17" t="s">
        <v>101</v>
      </c>
      <c r="CD12" s="17" t="s">
        <v>101</v>
      </c>
      <c r="CE12" s="17" t="s">
        <v>101</v>
      </c>
    </row>
    <row r="13" spans="2:83" x14ac:dyDescent="0.35">
      <c r="B13" s="18" t="s">
        <v>255</v>
      </c>
      <c r="C13" s="17">
        <v>2.04444503322572E-2</v>
      </c>
      <c r="D13" s="17">
        <v>2.7503475445389301E-2</v>
      </c>
      <c r="E13" s="17">
        <v>1.3930985561734799E-2</v>
      </c>
      <c r="F13" s="17"/>
      <c r="G13" s="17" t="s">
        <v>101</v>
      </c>
      <c r="H13" s="17" t="s">
        <v>101</v>
      </c>
      <c r="I13" s="17" t="s">
        <v>101</v>
      </c>
      <c r="J13" s="17">
        <v>0.43155137853882602</v>
      </c>
      <c r="K13" s="17">
        <v>5.9618197893881099E-2</v>
      </c>
      <c r="L13" s="17">
        <v>9.2205601654937498E-3</v>
      </c>
      <c r="M13" s="17"/>
      <c r="N13" s="17">
        <v>0</v>
      </c>
      <c r="O13" s="17">
        <v>0</v>
      </c>
      <c r="P13" s="17">
        <v>4.3366774086376202E-2</v>
      </c>
      <c r="Q13" s="17">
        <v>2.9880993950154498E-2</v>
      </c>
      <c r="R13" s="17">
        <v>8.4929389514112302E-2</v>
      </c>
      <c r="S13" s="17">
        <v>0</v>
      </c>
      <c r="T13" s="17">
        <v>3.4157996267158701E-2</v>
      </c>
      <c r="U13" s="17">
        <v>0</v>
      </c>
      <c r="V13" s="17">
        <v>0</v>
      </c>
      <c r="W13" s="17">
        <v>1.8303356929184101E-2</v>
      </c>
      <c r="X13" s="17">
        <v>0</v>
      </c>
      <c r="Y13" s="17">
        <v>0</v>
      </c>
      <c r="Z13" s="17"/>
      <c r="AA13" s="17">
        <v>1.7237462722858699E-2</v>
      </c>
      <c r="AB13" s="17">
        <v>1.0171248807519601E-2</v>
      </c>
      <c r="AC13" s="17">
        <v>2.9881580439935301E-2</v>
      </c>
      <c r="AD13" s="17">
        <v>2.6071950392434599E-2</v>
      </c>
      <c r="AE13" s="17"/>
      <c r="AF13" s="17">
        <v>0</v>
      </c>
      <c r="AG13" s="17">
        <v>8.9389375439975199E-3</v>
      </c>
      <c r="AH13" s="17">
        <v>4.4298365161581102E-2</v>
      </c>
      <c r="AI13" s="17">
        <v>2.2840758820846099E-2</v>
      </c>
      <c r="AJ13" s="17">
        <v>0</v>
      </c>
      <c r="AK13" s="17">
        <v>0.116939377908045</v>
      </c>
      <c r="AL13" s="17"/>
      <c r="AM13" s="17">
        <v>2.71249750738848E-2</v>
      </c>
      <c r="AN13" s="17">
        <v>1.59331984023308E-2</v>
      </c>
      <c r="AO13" s="17">
        <v>2.8799443856416699E-2</v>
      </c>
      <c r="AP13" s="17">
        <v>0</v>
      </c>
      <c r="AQ13" s="17">
        <v>0</v>
      </c>
      <c r="AR13" s="17"/>
      <c r="AS13" s="17">
        <v>2.6583002170555401E-2</v>
      </c>
      <c r="AT13" s="17">
        <v>2.2925155862795799E-2</v>
      </c>
      <c r="AU13" s="17">
        <v>6.5575890351987104E-2</v>
      </c>
      <c r="AV13" s="17"/>
      <c r="AW13" s="17">
        <v>3.3445319037385499E-2</v>
      </c>
      <c r="AX13" s="17">
        <v>2.3737165663224199E-2</v>
      </c>
      <c r="AY13" s="17">
        <v>0</v>
      </c>
      <c r="AZ13" s="17">
        <v>5.1265462052368399E-2</v>
      </c>
      <c r="BA13" s="17">
        <v>0</v>
      </c>
      <c r="BB13" s="17"/>
      <c r="BC13" s="17">
        <v>1.4964934039779E-2</v>
      </c>
      <c r="BD13" s="17">
        <v>8.5485074476996298E-2</v>
      </c>
      <c r="BE13" s="17" t="s">
        <v>101</v>
      </c>
      <c r="BF13" s="17">
        <v>0.14387761776107499</v>
      </c>
      <c r="BG13" s="17">
        <v>0</v>
      </c>
      <c r="BH13" s="17">
        <v>0</v>
      </c>
      <c r="BI13" s="17">
        <v>0</v>
      </c>
      <c r="BJ13" s="17"/>
      <c r="BK13" s="17">
        <v>0</v>
      </c>
      <c r="BL13" s="17">
        <v>1.85990064206558E-2</v>
      </c>
      <c r="BM13" s="17">
        <v>1.95967833548229E-2</v>
      </c>
      <c r="BN13" s="17">
        <v>1.3760200955734899E-2</v>
      </c>
      <c r="BO13" s="17">
        <v>6.9958996348746597E-2</v>
      </c>
      <c r="BP13" s="17">
        <v>0</v>
      </c>
      <c r="BQ13" s="17">
        <v>0</v>
      </c>
      <c r="BR13" s="17">
        <v>0</v>
      </c>
      <c r="BS13" s="17"/>
      <c r="BT13" s="17">
        <v>7.4995036761746195E-2</v>
      </c>
      <c r="BU13" s="17">
        <v>2.1807966242071E-2</v>
      </c>
      <c r="BV13" s="17">
        <v>8.6357810635489096E-3</v>
      </c>
      <c r="BW13" s="17"/>
      <c r="BX13" s="17">
        <v>0</v>
      </c>
      <c r="BY13" s="17">
        <v>5.7679597487489298E-2</v>
      </c>
      <c r="BZ13" s="17"/>
      <c r="CA13" s="17" t="s">
        <v>101</v>
      </c>
      <c r="CB13" s="17" t="s">
        <v>101</v>
      </c>
      <c r="CC13" s="17" t="s">
        <v>101</v>
      </c>
      <c r="CD13" s="17" t="s">
        <v>101</v>
      </c>
      <c r="CE13" s="17" t="s">
        <v>101</v>
      </c>
    </row>
    <row r="14" spans="2:83" x14ac:dyDescent="0.35">
      <c r="B14" s="18" t="s">
        <v>113</v>
      </c>
      <c r="C14" s="19">
        <v>4.2258886853604703E-2</v>
      </c>
      <c r="D14" s="19">
        <v>4.57797977897344E-2</v>
      </c>
      <c r="E14" s="19">
        <v>3.9010091308173803E-2</v>
      </c>
      <c r="F14" s="19"/>
      <c r="G14" s="19" t="s">
        <v>101</v>
      </c>
      <c r="H14" s="19" t="s">
        <v>101</v>
      </c>
      <c r="I14" s="19" t="s">
        <v>101</v>
      </c>
      <c r="J14" s="19">
        <v>0.195874490403907</v>
      </c>
      <c r="K14" s="19">
        <v>1.84609143258198E-2</v>
      </c>
      <c r="L14" s="19">
        <v>4.3823358840823702E-2</v>
      </c>
      <c r="M14" s="19"/>
      <c r="N14" s="19">
        <v>4.0411110935404802E-2</v>
      </c>
      <c r="O14" s="19">
        <v>0</v>
      </c>
      <c r="P14" s="19">
        <v>9.01982542151155E-2</v>
      </c>
      <c r="Q14" s="19">
        <v>0</v>
      </c>
      <c r="R14" s="19">
        <v>4.9023803227271297E-2</v>
      </c>
      <c r="S14" s="19">
        <v>0.12185009312225099</v>
      </c>
      <c r="T14" s="19">
        <v>2.6077029863685201E-2</v>
      </c>
      <c r="U14" s="19">
        <v>4.5961534873568501E-2</v>
      </c>
      <c r="V14" s="19">
        <v>5.0527383415134998E-2</v>
      </c>
      <c r="W14" s="19">
        <v>1.77639818157901E-2</v>
      </c>
      <c r="X14" s="19">
        <v>5.8983358734640397E-2</v>
      </c>
      <c r="Y14" s="19">
        <v>0</v>
      </c>
      <c r="Z14" s="19"/>
      <c r="AA14" s="19">
        <v>4.0112457176834898E-2</v>
      </c>
      <c r="AB14" s="19">
        <v>2.92100055219549E-2</v>
      </c>
      <c r="AC14" s="19">
        <v>0</v>
      </c>
      <c r="AD14" s="19">
        <v>8.8704056217987506E-2</v>
      </c>
      <c r="AE14" s="19"/>
      <c r="AF14" s="19">
        <v>0.11796102860714699</v>
      </c>
      <c r="AG14" s="19">
        <v>5.0949668288756599E-2</v>
      </c>
      <c r="AH14" s="19">
        <v>5.3486825548928599E-2</v>
      </c>
      <c r="AI14" s="19">
        <v>3.6378677055486801E-2</v>
      </c>
      <c r="AJ14" s="19">
        <v>1.8770547104241701E-2</v>
      </c>
      <c r="AK14" s="19">
        <v>0</v>
      </c>
      <c r="AL14" s="19"/>
      <c r="AM14" s="19">
        <v>4.2137078300076097E-2</v>
      </c>
      <c r="AN14" s="19">
        <v>4.3790584768841401E-2</v>
      </c>
      <c r="AO14" s="19">
        <v>7.2981894594899205E-2</v>
      </c>
      <c r="AP14" s="19">
        <v>9.9770074267949704E-2</v>
      </c>
      <c r="AQ14" s="19">
        <v>3.8700991763285002E-2</v>
      </c>
      <c r="AR14" s="19"/>
      <c r="AS14" s="19">
        <v>6.1461128381481801E-2</v>
      </c>
      <c r="AT14" s="19">
        <v>3.1744643369851798E-2</v>
      </c>
      <c r="AU14" s="19">
        <v>5.5586768137104399E-2</v>
      </c>
      <c r="AV14" s="19"/>
      <c r="AW14" s="19">
        <v>4.5136760508158902E-2</v>
      </c>
      <c r="AX14" s="19">
        <v>7.2150439372378498E-3</v>
      </c>
      <c r="AY14" s="19">
        <v>7.5969393637321594E-2</v>
      </c>
      <c r="AZ14" s="19">
        <v>4.3456235778889102E-2</v>
      </c>
      <c r="BA14" s="19">
        <v>0</v>
      </c>
      <c r="BB14" s="19"/>
      <c r="BC14" s="19">
        <v>4.7852504607840698E-2</v>
      </c>
      <c r="BD14" s="19">
        <v>0</v>
      </c>
      <c r="BE14" s="19" t="s">
        <v>101</v>
      </c>
      <c r="BF14" s="19">
        <v>0</v>
      </c>
      <c r="BG14" s="19">
        <v>5.59599447835002E-2</v>
      </c>
      <c r="BH14" s="19">
        <v>0</v>
      </c>
      <c r="BI14" s="19">
        <v>0</v>
      </c>
      <c r="BJ14" s="19"/>
      <c r="BK14" s="19">
        <v>9.1472115889357802E-2</v>
      </c>
      <c r="BL14" s="19">
        <v>4.98558019962183E-2</v>
      </c>
      <c r="BM14" s="19">
        <v>4.3586359491690201E-2</v>
      </c>
      <c r="BN14" s="19">
        <v>5.5817456098128097E-2</v>
      </c>
      <c r="BO14" s="19">
        <v>0</v>
      </c>
      <c r="BP14" s="19">
        <v>0</v>
      </c>
      <c r="BQ14" s="19">
        <v>0</v>
      </c>
      <c r="BR14" s="19">
        <v>0</v>
      </c>
      <c r="BS14" s="19"/>
      <c r="BT14" s="19">
        <v>6.3699782316404996E-2</v>
      </c>
      <c r="BU14" s="19">
        <v>4.0758008377722803E-2</v>
      </c>
      <c r="BV14" s="19">
        <v>4.3894338547009297E-2</v>
      </c>
      <c r="BW14" s="19"/>
      <c r="BX14" s="19">
        <v>0</v>
      </c>
      <c r="BY14" s="19">
        <v>4.7020646082884601E-2</v>
      </c>
      <c r="BZ14" s="19"/>
      <c r="CA14" s="19" t="s">
        <v>101</v>
      </c>
      <c r="CB14" s="19" t="s">
        <v>101</v>
      </c>
      <c r="CC14" s="19" t="s">
        <v>101</v>
      </c>
      <c r="CD14" s="19" t="s">
        <v>101</v>
      </c>
      <c r="CE14" s="19" t="s">
        <v>101</v>
      </c>
    </row>
    <row r="15" spans="2:83" x14ac:dyDescent="0.35">
      <c r="B15" s="32" t="s">
        <v>350</v>
      </c>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E22"/>
  <sheetViews>
    <sheetView showGridLines="0" topLeftCell="A7"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692</v>
      </c>
      <c r="D7" s="10">
        <v>361</v>
      </c>
      <c r="E7" s="10">
        <v>330</v>
      </c>
      <c r="F7" s="10"/>
      <c r="G7" s="10">
        <v>65</v>
      </c>
      <c r="H7" s="10">
        <v>55</v>
      </c>
      <c r="I7" s="10">
        <v>53</v>
      </c>
      <c r="J7" s="10">
        <v>88</v>
      </c>
      <c r="K7" s="10">
        <v>100</v>
      </c>
      <c r="L7" s="10">
        <v>331</v>
      </c>
      <c r="M7" s="10"/>
      <c r="N7" s="10">
        <v>79</v>
      </c>
      <c r="O7" s="10">
        <v>87</v>
      </c>
      <c r="P7" s="10">
        <v>60</v>
      </c>
      <c r="Q7" s="10">
        <v>61</v>
      </c>
      <c r="R7" s="10">
        <v>45</v>
      </c>
      <c r="S7" s="10">
        <v>46</v>
      </c>
      <c r="T7" s="10">
        <v>61</v>
      </c>
      <c r="U7" s="10">
        <v>32</v>
      </c>
      <c r="V7" s="10">
        <v>83</v>
      </c>
      <c r="W7" s="10">
        <v>75</v>
      </c>
      <c r="X7" s="10">
        <v>43</v>
      </c>
      <c r="Y7" s="10">
        <v>20</v>
      </c>
      <c r="Z7" s="10"/>
      <c r="AA7" s="10">
        <v>189</v>
      </c>
      <c r="AB7" s="10">
        <v>184</v>
      </c>
      <c r="AC7" s="10">
        <v>121</v>
      </c>
      <c r="AD7" s="10">
        <v>196</v>
      </c>
      <c r="AE7" s="10"/>
      <c r="AF7" s="10">
        <v>102</v>
      </c>
      <c r="AG7" s="10">
        <v>229</v>
      </c>
      <c r="AH7" s="10">
        <v>77</v>
      </c>
      <c r="AI7" s="10">
        <v>144</v>
      </c>
      <c r="AJ7" s="10">
        <v>110</v>
      </c>
      <c r="AK7" s="10">
        <v>29</v>
      </c>
      <c r="AL7" s="10"/>
      <c r="AM7" s="10">
        <v>317</v>
      </c>
      <c r="AN7" s="10">
        <v>150</v>
      </c>
      <c r="AO7" s="10">
        <v>70</v>
      </c>
      <c r="AP7" s="10">
        <v>14</v>
      </c>
      <c r="AQ7" s="10">
        <v>55</v>
      </c>
      <c r="AR7" s="10"/>
      <c r="AS7" s="10">
        <v>216</v>
      </c>
      <c r="AT7" s="10">
        <v>179</v>
      </c>
      <c r="AU7" s="10">
        <v>44</v>
      </c>
      <c r="AV7" s="10"/>
      <c r="AW7" s="10">
        <v>199</v>
      </c>
      <c r="AX7" s="10">
        <v>212</v>
      </c>
      <c r="AY7" s="10">
        <v>150</v>
      </c>
      <c r="AZ7" s="10">
        <v>70</v>
      </c>
      <c r="BA7" s="10">
        <v>12</v>
      </c>
      <c r="BB7" s="10"/>
      <c r="BC7" s="10">
        <v>420</v>
      </c>
      <c r="BD7" s="10">
        <v>122</v>
      </c>
      <c r="BE7" s="10" t="s">
        <v>100</v>
      </c>
      <c r="BF7" s="10">
        <v>37</v>
      </c>
      <c r="BG7" s="10">
        <v>34</v>
      </c>
      <c r="BH7" s="10">
        <v>67</v>
      </c>
      <c r="BI7" s="10">
        <v>10</v>
      </c>
      <c r="BJ7" s="10"/>
      <c r="BK7" s="10">
        <v>28</v>
      </c>
      <c r="BL7" s="10">
        <v>139</v>
      </c>
      <c r="BM7" s="10">
        <v>164</v>
      </c>
      <c r="BN7" s="10">
        <v>105</v>
      </c>
      <c r="BO7" s="10">
        <v>82</v>
      </c>
      <c r="BP7" s="10">
        <v>75</v>
      </c>
      <c r="BQ7" s="10">
        <v>29</v>
      </c>
      <c r="BR7" s="10">
        <v>29</v>
      </c>
      <c r="BS7" s="10"/>
      <c r="BT7" s="10">
        <v>114</v>
      </c>
      <c r="BU7" s="10">
        <v>321</v>
      </c>
      <c r="BV7" s="10">
        <v>254</v>
      </c>
      <c r="BW7" s="10"/>
      <c r="BX7" s="10">
        <v>137</v>
      </c>
      <c r="BY7" s="10">
        <v>251</v>
      </c>
      <c r="BZ7" s="10"/>
      <c r="CA7" s="10">
        <v>20</v>
      </c>
      <c r="CB7" s="10">
        <v>58</v>
      </c>
      <c r="CC7" s="10">
        <v>110</v>
      </c>
      <c r="CD7" s="10">
        <v>50</v>
      </c>
      <c r="CE7" s="10">
        <v>85</v>
      </c>
    </row>
    <row r="8" spans="2:83" ht="30" customHeight="1" x14ac:dyDescent="0.35">
      <c r="B8" s="11" t="s">
        <v>20</v>
      </c>
      <c r="C8" s="11">
        <v>690</v>
      </c>
      <c r="D8" s="11">
        <v>354</v>
      </c>
      <c r="E8" s="11">
        <v>335</v>
      </c>
      <c r="F8" s="11"/>
      <c r="G8" s="11">
        <v>64</v>
      </c>
      <c r="H8" s="11">
        <v>56</v>
      </c>
      <c r="I8" s="11">
        <v>57</v>
      </c>
      <c r="J8" s="11">
        <v>88</v>
      </c>
      <c r="K8" s="11">
        <v>99</v>
      </c>
      <c r="L8" s="11">
        <v>326</v>
      </c>
      <c r="M8" s="11"/>
      <c r="N8" s="11">
        <v>76</v>
      </c>
      <c r="O8" s="11">
        <v>89</v>
      </c>
      <c r="P8" s="11">
        <v>61</v>
      </c>
      <c r="Q8" s="11">
        <v>62</v>
      </c>
      <c r="R8" s="11">
        <v>49</v>
      </c>
      <c r="S8" s="11">
        <v>51</v>
      </c>
      <c r="T8" s="11">
        <v>63</v>
      </c>
      <c r="U8" s="11">
        <v>27</v>
      </c>
      <c r="V8" s="11">
        <v>84</v>
      </c>
      <c r="W8" s="11">
        <v>66</v>
      </c>
      <c r="X8" s="11">
        <v>40</v>
      </c>
      <c r="Y8" s="11">
        <v>19</v>
      </c>
      <c r="Z8" s="11"/>
      <c r="AA8" s="11">
        <v>184</v>
      </c>
      <c r="AB8" s="11">
        <v>171</v>
      </c>
      <c r="AC8" s="11">
        <v>154</v>
      </c>
      <c r="AD8" s="11">
        <v>179</v>
      </c>
      <c r="AE8" s="11"/>
      <c r="AF8" s="11">
        <v>101</v>
      </c>
      <c r="AG8" s="11">
        <v>230</v>
      </c>
      <c r="AH8" s="11">
        <v>77</v>
      </c>
      <c r="AI8" s="11">
        <v>141</v>
      </c>
      <c r="AJ8" s="11">
        <v>109</v>
      </c>
      <c r="AK8" s="11">
        <v>30</v>
      </c>
      <c r="AL8" s="11"/>
      <c r="AM8" s="11">
        <v>318</v>
      </c>
      <c r="AN8" s="11">
        <v>149</v>
      </c>
      <c r="AO8" s="11">
        <v>70</v>
      </c>
      <c r="AP8" s="11">
        <v>15</v>
      </c>
      <c r="AQ8" s="11">
        <v>54</v>
      </c>
      <c r="AR8" s="11"/>
      <c r="AS8" s="11">
        <v>218</v>
      </c>
      <c r="AT8" s="11">
        <v>177</v>
      </c>
      <c r="AU8" s="11">
        <v>43</v>
      </c>
      <c r="AV8" s="11"/>
      <c r="AW8" s="11">
        <v>200</v>
      </c>
      <c r="AX8" s="11">
        <v>215</v>
      </c>
      <c r="AY8" s="11">
        <v>147</v>
      </c>
      <c r="AZ8" s="11">
        <v>69</v>
      </c>
      <c r="BA8" s="11">
        <v>12</v>
      </c>
      <c r="BB8" s="11"/>
      <c r="BC8" s="11">
        <v>418</v>
      </c>
      <c r="BD8" s="11">
        <v>124</v>
      </c>
      <c r="BE8" s="11" t="s">
        <v>100</v>
      </c>
      <c r="BF8" s="11">
        <v>37</v>
      </c>
      <c r="BG8" s="11">
        <v>33</v>
      </c>
      <c r="BH8" s="11">
        <v>67</v>
      </c>
      <c r="BI8" s="11">
        <v>9</v>
      </c>
      <c r="BJ8" s="11"/>
      <c r="BK8" s="11">
        <v>27</v>
      </c>
      <c r="BL8" s="11">
        <v>134</v>
      </c>
      <c r="BM8" s="11">
        <v>165</v>
      </c>
      <c r="BN8" s="11">
        <v>109</v>
      </c>
      <c r="BO8" s="11">
        <v>87</v>
      </c>
      <c r="BP8" s="11">
        <v>75</v>
      </c>
      <c r="BQ8" s="11">
        <v>29</v>
      </c>
      <c r="BR8" s="11">
        <v>26</v>
      </c>
      <c r="BS8" s="11"/>
      <c r="BT8" s="11">
        <v>115</v>
      </c>
      <c r="BU8" s="11">
        <v>318</v>
      </c>
      <c r="BV8" s="11">
        <v>254</v>
      </c>
      <c r="BW8" s="11"/>
      <c r="BX8" s="11">
        <v>137</v>
      </c>
      <c r="BY8" s="11">
        <v>254</v>
      </c>
      <c r="BZ8" s="11"/>
      <c r="CA8" s="11">
        <v>14</v>
      </c>
      <c r="CB8" s="11">
        <v>61</v>
      </c>
      <c r="CC8" s="11">
        <v>108</v>
      </c>
      <c r="CD8" s="11">
        <v>62</v>
      </c>
      <c r="CE8" s="11">
        <v>84</v>
      </c>
    </row>
    <row r="9" spans="2:83" ht="29" x14ac:dyDescent="0.35">
      <c r="B9" s="18" t="s">
        <v>271</v>
      </c>
      <c r="C9" s="17">
        <v>0.412609326991137</v>
      </c>
      <c r="D9" s="17">
        <v>0.43137238009367201</v>
      </c>
      <c r="E9" s="17">
        <v>0.39043964033414902</v>
      </c>
      <c r="F9" s="17"/>
      <c r="G9" s="17">
        <v>0.38868846748708402</v>
      </c>
      <c r="H9" s="17">
        <v>0.53983792759437699</v>
      </c>
      <c r="I9" s="17">
        <v>0.52391337578818098</v>
      </c>
      <c r="J9" s="17">
        <v>0.53139603467460805</v>
      </c>
      <c r="K9" s="17">
        <v>0.44885099659489702</v>
      </c>
      <c r="L9" s="17">
        <v>0.33281141809696002</v>
      </c>
      <c r="M9" s="17"/>
      <c r="N9" s="17">
        <v>0.437126273989834</v>
      </c>
      <c r="O9" s="17">
        <v>0.37902472859609798</v>
      </c>
      <c r="P9" s="17">
        <v>0.49300722768538902</v>
      </c>
      <c r="Q9" s="17">
        <v>0.51128481641359103</v>
      </c>
      <c r="R9" s="17">
        <v>0.41689089300659499</v>
      </c>
      <c r="S9" s="17">
        <v>0.364023168717726</v>
      </c>
      <c r="T9" s="17">
        <v>0.48609626105847198</v>
      </c>
      <c r="U9" s="17">
        <v>0.40547470215259901</v>
      </c>
      <c r="V9" s="17">
        <v>0.42811442751784701</v>
      </c>
      <c r="W9" s="17">
        <v>0.22929909693520401</v>
      </c>
      <c r="X9" s="17">
        <v>0.345123247784692</v>
      </c>
      <c r="Y9" s="17">
        <v>0.48972715052032401</v>
      </c>
      <c r="Z9" s="17"/>
      <c r="AA9" s="17">
        <v>0.35178795680629499</v>
      </c>
      <c r="AB9" s="17">
        <v>0.409666247833122</v>
      </c>
      <c r="AC9" s="17">
        <v>0.39487091099486799</v>
      </c>
      <c r="AD9" s="17">
        <v>0.49234693284723502</v>
      </c>
      <c r="AE9" s="17"/>
      <c r="AF9" s="17">
        <v>0.47704952659320798</v>
      </c>
      <c r="AG9" s="17">
        <v>0.35928741277960702</v>
      </c>
      <c r="AH9" s="17">
        <v>0.36014710773990199</v>
      </c>
      <c r="AI9" s="17">
        <v>0.47101488005842401</v>
      </c>
      <c r="AJ9" s="17">
        <v>0.424690009054562</v>
      </c>
      <c r="AK9" s="17">
        <v>0.43370735728147097</v>
      </c>
      <c r="AL9" s="17"/>
      <c r="AM9" s="17">
        <v>0.361574203874581</v>
      </c>
      <c r="AN9" s="17">
        <v>0.462179765371657</v>
      </c>
      <c r="AO9" s="17">
        <v>0.467367366176691</v>
      </c>
      <c r="AP9" s="17">
        <v>0.43393532274090302</v>
      </c>
      <c r="AQ9" s="17">
        <v>0.47165933639178897</v>
      </c>
      <c r="AR9" s="17"/>
      <c r="AS9" s="17">
        <v>0.29460920731704199</v>
      </c>
      <c r="AT9" s="17">
        <v>0.470617025039333</v>
      </c>
      <c r="AU9" s="17">
        <v>0.48012031954201601</v>
      </c>
      <c r="AV9" s="17"/>
      <c r="AW9" s="17">
        <v>0.40165599134850799</v>
      </c>
      <c r="AX9" s="17">
        <v>0.43074949664241302</v>
      </c>
      <c r="AY9" s="17">
        <v>0.44326959949273198</v>
      </c>
      <c r="AZ9" s="17">
        <v>0.46742119090575301</v>
      </c>
      <c r="BA9" s="17">
        <v>0.203151427692255</v>
      </c>
      <c r="BB9" s="17"/>
      <c r="BC9" s="17">
        <v>0.34975789799775903</v>
      </c>
      <c r="BD9" s="17">
        <v>0.53737081617267601</v>
      </c>
      <c r="BE9" s="17" t="s">
        <v>101</v>
      </c>
      <c r="BF9" s="17">
        <v>0.43152789904535899</v>
      </c>
      <c r="BG9" s="17">
        <v>0.44477980566083702</v>
      </c>
      <c r="BH9" s="17">
        <v>0.477463577591696</v>
      </c>
      <c r="BI9" s="17">
        <v>0.79514716012404696</v>
      </c>
      <c r="BJ9" s="17"/>
      <c r="BK9" s="17">
        <v>0.37023728674613499</v>
      </c>
      <c r="BL9" s="17">
        <v>0.41071736187046698</v>
      </c>
      <c r="BM9" s="17">
        <v>0.45106006755310402</v>
      </c>
      <c r="BN9" s="17">
        <v>0.30392785075527001</v>
      </c>
      <c r="BO9" s="17">
        <v>0.47514752502729601</v>
      </c>
      <c r="BP9" s="17">
        <v>0.42470378932583602</v>
      </c>
      <c r="BQ9" s="17">
        <v>0.48302149207843498</v>
      </c>
      <c r="BR9" s="17">
        <v>0.33288579365389598</v>
      </c>
      <c r="BS9" s="17"/>
      <c r="BT9" s="17">
        <v>0.42310292970428798</v>
      </c>
      <c r="BU9" s="17">
        <v>0.34880071886989</v>
      </c>
      <c r="BV9" s="17">
        <v>0.48463773381066999</v>
      </c>
      <c r="BW9" s="17"/>
      <c r="BX9" s="17">
        <v>0.43713496169083299</v>
      </c>
      <c r="BY9" s="17">
        <v>0.49471569382806302</v>
      </c>
      <c r="BZ9" s="17"/>
      <c r="CA9" s="17">
        <v>0.34258284389338201</v>
      </c>
      <c r="CB9" s="17">
        <v>0.476286667878137</v>
      </c>
      <c r="CC9" s="17">
        <v>0.53237033995745697</v>
      </c>
      <c r="CD9" s="17">
        <v>0.460697693752468</v>
      </c>
      <c r="CE9" s="17">
        <v>0.51558706294434697</v>
      </c>
    </row>
    <row r="10" spans="2:83" ht="29" x14ac:dyDescent="0.35">
      <c r="B10" s="18" t="s">
        <v>272</v>
      </c>
      <c r="C10" s="17">
        <v>0.30568936872771901</v>
      </c>
      <c r="D10" s="17">
        <v>0.29150036951841402</v>
      </c>
      <c r="E10" s="17">
        <v>0.32189898076829399</v>
      </c>
      <c r="F10" s="17"/>
      <c r="G10" s="17">
        <v>0.168819045299961</v>
      </c>
      <c r="H10" s="17">
        <v>0.110152732939215</v>
      </c>
      <c r="I10" s="17">
        <v>0.20831593027318401</v>
      </c>
      <c r="J10" s="17">
        <v>0.36864628850342501</v>
      </c>
      <c r="K10" s="17">
        <v>0.31756470121285402</v>
      </c>
      <c r="L10" s="17">
        <v>0.36259642313738499</v>
      </c>
      <c r="M10" s="17"/>
      <c r="N10" s="17">
        <v>0.32639334094494898</v>
      </c>
      <c r="O10" s="17">
        <v>0.30837541406573798</v>
      </c>
      <c r="P10" s="17">
        <v>0.31943021947127898</v>
      </c>
      <c r="Q10" s="17">
        <v>0.19530013703639401</v>
      </c>
      <c r="R10" s="17">
        <v>0.25361190461546801</v>
      </c>
      <c r="S10" s="17">
        <v>0.28769525212054597</v>
      </c>
      <c r="T10" s="17">
        <v>0.30350447514301199</v>
      </c>
      <c r="U10" s="17">
        <v>0.31951600095650101</v>
      </c>
      <c r="V10" s="17">
        <v>0.36745145336460899</v>
      </c>
      <c r="W10" s="17">
        <v>0.35793796312908599</v>
      </c>
      <c r="X10" s="17">
        <v>0.24840198819005399</v>
      </c>
      <c r="Y10" s="17">
        <v>0.36244335056504001</v>
      </c>
      <c r="Z10" s="17"/>
      <c r="AA10" s="17">
        <v>0.27510791944499802</v>
      </c>
      <c r="AB10" s="17">
        <v>0.30173201818037598</v>
      </c>
      <c r="AC10" s="17">
        <v>0.244795026911442</v>
      </c>
      <c r="AD10" s="17">
        <v>0.39665433208269901</v>
      </c>
      <c r="AE10" s="17"/>
      <c r="AF10" s="17">
        <v>0.29270137476743002</v>
      </c>
      <c r="AG10" s="17">
        <v>0.28797734367668898</v>
      </c>
      <c r="AH10" s="17">
        <v>0.29750210574708602</v>
      </c>
      <c r="AI10" s="17">
        <v>0.34448551769674102</v>
      </c>
      <c r="AJ10" s="17">
        <v>0.306850895787385</v>
      </c>
      <c r="AK10" s="17">
        <v>0.32973987577810998</v>
      </c>
      <c r="AL10" s="17"/>
      <c r="AM10" s="17">
        <v>0.32233407484947002</v>
      </c>
      <c r="AN10" s="17">
        <v>0.26721426769669099</v>
      </c>
      <c r="AO10" s="17">
        <v>0.32637798956803099</v>
      </c>
      <c r="AP10" s="17">
        <v>0.29945985463152203</v>
      </c>
      <c r="AQ10" s="17">
        <v>0.312599734809407</v>
      </c>
      <c r="AR10" s="17"/>
      <c r="AS10" s="17">
        <v>0.31151240580422401</v>
      </c>
      <c r="AT10" s="17">
        <v>0.29466317833758998</v>
      </c>
      <c r="AU10" s="17">
        <v>0.26119863110399</v>
      </c>
      <c r="AV10" s="17"/>
      <c r="AW10" s="17">
        <v>0.37808641054192199</v>
      </c>
      <c r="AX10" s="17">
        <v>0.26595780403147201</v>
      </c>
      <c r="AY10" s="17">
        <v>0.30594068965084897</v>
      </c>
      <c r="AZ10" s="17">
        <v>0.20998510227910699</v>
      </c>
      <c r="BA10" s="17">
        <v>0.187456980057367</v>
      </c>
      <c r="BB10" s="17"/>
      <c r="BC10" s="17">
        <v>0.33925346788211602</v>
      </c>
      <c r="BD10" s="17">
        <v>0.25279806748217298</v>
      </c>
      <c r="BE10" s="17" t="s">
        <v>101</v>
      </c>
      <c r="BF10" s="17">
        <v>0.25019873847262603</v>
      </c>
      <c r="BG10" s="17">
        <v>0.34866225757343799</v>
      </c>
      <c r="BH10" s="17">
        <v>0.21771398539685499</v>
      </c>
      <c r="BI10" s="17">
        <v>0.16924900080015901</v>
      </c>
      <c r="BJ10" s="17"/>
      <c r="BK10" s="17">
        <v>0.374279621263583</v>
      </c>
      <c r="BL10" s="17">
        <v>0.35354395422389201</v>
      </c>
      <c r="BM10" s="17">
        <v>0.33535962657302698</v>
      </c>
      <c r="BN10" s="17">
        <v>0.31922043762528601</v>
      </c>
      <c r="BO10" s="17">
        <v>0.255602542578314</v>
      </c>
      <c r="BP10" s="17">
        <v>0.25716351029286</v>
      </c>
      <c r="BQ10" s="17">
        <v>0.245787517533503</v>
      </c>
      <c r="BR10" s="17">
        <v>0.21128694486489999</v>
      </c>
      <c r="BS10" s="17"/>
      <c r="BT10" s="17">
        <v>0.259364407153717</v>
      </c>
      <c r="BU10" s="17">
        <v>0.34666425213344798</v>
      </c>
      <c r="BV10" s="17">
        <v>0.27504401414555002</v>
      </c>
      <c r="BW10" s="17"/>
      <c r="BX10" s="17">
        <v>0.27532665855259397</v>
      </c>
      <c r="BY10" s="17">
        <v>0.26009916836957098</v>
      </c>
      <c r="BZ10" s="17"/>
      <c r="CA10" s="17">
        <v>0.22962846689550701</v>
      </c>
      <c r="CB10" s="17">
        <v>0.21736795073117199</v>
      </c>
      <c r="CC10" s="17">
        <v>0.289478146648596</v>
      </c>
      <c r="CD10" s="17">
        <v>0.18602972330122899</v>
      </c>
      <c r="CE10" s="17">
        <v>0.37641716410721399</v>
      </c>
    </row>
    <row r="11" spans="2:83" ht="29" x14ac:dyDescent="0.35">
      <c r="B11" s="18" t="s">
        <v>273</v>
      </c>
      <c r="C11" s="17">
        <v>0.14603574605209299</v>
      </c>
      <c r="D11" s="17">
        <v>0.15408170594756301</v>
      </c>
      <c r="E11" s="17">
        <v>0.13812501203433999</v>
      </c>
      <c r="F11" s="17"/>
      <c r="G11" s="17">
        <v>0.27021170969189301</v>
      </c>
      <c r="H11" s="17">
        <v>0.18546426484857301</v>
      </c>
      <c r="I11" s="17">
        <v>0.232285926297981</v>
      </c>
      <c r="J11" s="17">
        <v>0.31731650169512998</v>
      </c>
      <c r="K11" s="17">
        <v>0.15919596516606199</v>
      </c>
      <c r="L11" s="17">
        <v>4.9097596754151603E-2</v>
      </c>
      <c r="M11" s="17"/>
      <c r="N11" s="17">
        <v>0.235171640505736</v>
      </c>
      <c r="O11" s="17">
        <v>0.17081417681036001</v>
      </c>
      <c r="P11" s="17">
        <v>7.7831626423746497E-2</v>
      </c>
      <c r="Q11" s="17">
        <v>0.140726369495387</v>
      </c>
      <c r="R11" s="17">
        <v>0.194324268885359</v>
      </c>
      <c r="S11" s="17">
        <v>0.13936796265260001</v>
      </c>
      <c r="T11" s="17">
        <v>0.10876444477055799</v>
      </c>
      <c r="U11" s="17">
        <v>6.7487508536656193E-2</v>
      </c>
      <c r="V11" s="17">
        <v>0.17488196085011501</v>
      </c>
      <c r="W11" s="17">
        <v>7.5595037910615503E-2</v>
      </c>
      <c r="X11" s="17">
        <v>0.14113502088625501</v>
      </c>
      <c r="Y11" s="17">
        <v>0.16438921863961001</v>
      </c>
      <c r="Z11" s="17"/>
      <c r="AA11" s="17">
        <v>0.14947762191615299</v>
      </c>
      <c r="AB11" s="17">
        <v>0.18404597099901199</v>
      </c>
      <c r="AC11" s="17">
        <v>0.127614569943404</v>
      </c>
      <c r="AD11" s="17">
        <v>0.12351806512218</v>
      </c>
      <c r="AE11" s="17"/>
      <c r="AF11" s="17">
        <v>0.25192541628350101</v>
      </c>
      <c r="AG11" s="17">
        <v>0.14199838866567399</v>
      </c>
      <c r="AH11" s="17">
        <v>7.4897383074798499E-2</v>
      </c>
      <c r="AI11" s="17">
        <v>0.12567046755082301</v>
      </c>
      <c r="AJ11" s="17">
        <v>0.120796467885101</v>
      </c>
      <c r="AK11" s="17">
        <v>0.194509063238889</v>
      </c>
      <c r="AL11" s="17"/>
      <c r="AM11" s="17">
        <v>0.152700842299658</v>
      </c>
      <c r="AN11" s="17">
        <v>0.186040542817902</v>
      </c>
      <c r="AO11" s="17">
        <v>0.12690708907144199</v>
      </c>
      <c r="AP11" s="17">
        <v>5.71286211653977E-2</v>
      </c>
      <c r="AQ11" s="17">
        <v>5.45285103345911E-2</v>
      </c>
      <c r="AR11" s="17"/>
      <c r="AS11" s="17">
        <v>0.133650183850683</v>
      </c>
      <c r="AT11" s="17">
        <v>0.18172288084365301</v>
      </c>
      <c r="AU11" s="17">
        <v>0.178735758535574</v>
      </c>
      <c r="AV11" s="17"/>
      <c r="AW11" s="17">
        <v>7.8491380703205799E-2</v>
      </c>
      <c r="AX11" s="17">
        <v>0.22557348057867299</v>
      </c>
      <c r="AY11" s="17">
        <v>0.14414223918397601</v>
      </c>
      <c r="AZ11" s="17">
        <v>0.195574447214476</v>
      </c>
      <c r="BA11" s="17">
        <v>9.2037052099425198E-2</v>
      </c>
      <c r="BB11" s="17"/>
      <c r="BC11" s="17">
        <v>0.10046865904779401</v>
      </c>
      <c r="BD11" s="17">
        <v>0.25622579112981902</v>
      </c>
      <c r="BE11" s="17" t="s">
        <v>101</v>
      </c>
      <c r="BF11" s="17">
        <v>0.104878836349538</v>
      </c>
      <c r="BG11" s="17">
        <v>0.20460265357083701</v>
      </c>
      <c r="BH11" s="17">
        <v>0.22826566073702301</v>
      </c>
      <c r="BI11" s="17">
        <v>0.124028618645002</v>
      </c>
      <c r="BJ11" s="17"/>
      <c r="BK11" s="17">
        <v>0.131108913756949</v>
      </c>
      <c r="BL11" s="17">
        <v>0.146482723568229</v>
      </c>
      <c r="BM11" s="17">
        <v>0.111630385061694</v>
      </c>
      <c r="BN11" s="17">
        <v>0.13090017000010001</v>
      </c>
      <c r="BO11" s="17">
        <v>0.18020672302207499</v>
      </c>
      <c r="BP11" s="17">
        <v>0.167189362368898</v>
      </c>
      <c r="BQ11" s="17">
        <v>0.25116528725417098</v>
      </c>
      <c r="BR11" s="17">
        <v>0.21813272038530601</v>
      </c>
      <c r="BS11" s="17"/>
      <c r="BT11" s="17">
        <v>0.27647671197402102</v>
      </c>
      <c r="BU11" s="17">
        <v>6.9473123825546296E-2</v>
      </c>
      <c r="BV11" s="17">
        <v>0.18138504527289301</v>
      </c>
      <c r="BW11" s="17"/>
      <c r="BX11" s="17">
        <v>0.30000435058092301</v>
      </c>
      <c r="BY11" s="17">
        <v>0.18463745376575</v>
      </c>
      <c r="BZ11" s="17"/>
      <c r="CA11" s="17">
        <v>0.186120066703231</v>
      </c>
      <c r="CB11" s="17">
        <v>0.34377933377256198</v>
      </c>
      <c r="CC11" s="17">
        <v>0.26594543713289998</v>
      </c>
      <c r="CD11" s="17">
        <v>0.202226158487091</v>
      </c>
      <c r="CE11" s="17">
        <v>0.13999447466966999</v>
      </c>
    </row>
    <row r="12" spans="2:83" ht="29" x14ac:dyDescent="0.35">
      <c r="B12" s="18" t="s">
        <v>274</v>
      </c>
      <c r="C12" s="17">
        <v>0.143020111732414</v>
      </c>
      <c r="D12" s="17">
        <v>0.14431444015210201</v>
      </c>
      <c r="E12" s="17">
        <v>0.142226962130581</v>
      </c>
      <c r="F12" s="17"/>
      <c r="G12" s="17">
        <v>0.27035280673654599</v>
      </c>
      <c r="H12" s="17">
        <v>0.33033683470085501</v>
      </c>
      <c r="I12" s="17">
        <v>0.30388274041644597</v>
      </c>
      <c r="J12" s="17">
        <v>0.217133846317104</v>
      </c>
      <c r="K12" s="17">
        <v>0.120839359973148</v>
      </c>
      <c r="L12" s="17">
        <v>4.4129594579329502E-2</v>
      </c>
      <c r="M12" s="17"/>
      <c r="N12" s="17">
        <v>0.16631839489412201</v>
      </c>
      <c r="O12" s="17">
        <v>0.209523850285807</v>
      </c>
      <c r="P12" s="17">
        <v>0.14155711134935201</v>
      </c>
      <c r="Q12" s="17">
        <v>0.114188165457332</v>
      </c>
      <c r="R12" s="17">
        <v>7.8956490314997504E-2</v>
      </c>
      <c r="S12" s="17">
        <v>0.14779907174321499</v>
      </c>
      <c r="T12" s="17">
        <v>0.13770546165200501</v>
      </c>
      <c r="U12" s="17">
        <v>0.168924535323452</v>
      </c>
      <c r="V12" s="17">
        <v>0.13501683350349999</v>
      </c>
      <c r="W12" s="17">
        <v>8.2180519355805906E-2</v>
      </c>
      <c r="X12" s="17">
        <v>0.11262966202664999</v>
      </c>
      <c r="Y12" s="17">
        <v>0.28059004801799797</v>
      </c>
      <c r="Z12" s="17"/>
      <c r="AA12" s="17">
        <v>0.139021588276835</v>
      </c>
      <c r="AB12" s="17">
        <v>0.172723909866561</v>
      </c>
      <c r="AC12" s="17">
        <v>0.12606842444330699</v>
      </c>
      <c r="AD12" s="17">
        <v>0.13483049988576201</v>
      </c>
      <c r="AE12" s="17"/>
      <c r="AF12" s="17">
        <v>0.17737400175704099</v>
      </c>
      <c r="AG12" s="17">
        <v>0.16295664374780899</v>
      </c>
      <c r="AH12" s="17">
        <v>0.17077051202034399</v>
      </c>
      <c r="AI12" s="17">
        <v>0.123182723661003</v>
      </c>
      <c r="AJ12" s="17">
        <v>8.7542048706697698E-2</v>
      </c>
      <c r="AK12" s="17">
        <v>0.102446940723674</v>
      </c>
      <c r="AL12" s="17"/>
      <c r="AM12" s="17">
        <v>8.7403491076396694E-2</v>
      </c>
      <c r="AN12" s="17">
        <v>0.21908435028239701</v>
      </c>
      <c r="AO12" s="17">
        <v>0.183961459333007</v>
      </c>
      <c r="AP12" s="17">
        <v>6.1109126609605401E-2</v>
      </c>
      <c r="AQ12" s="17">
        <v>0.186481675183925</v>
      </c>
      <c r="AR12" s="17"/>
      <c r="AS12" s="17">
        <v>9.0355763207462095E-2</v>
      </c>
      <c r="AT12" s="17">
        <v>0.19962206422589099</v>
      </c>
      <c r="AU12" s="17">
        <v>0.18389105729757299</v>
      </c>
      <c r="AV12" s="17"/>
      <c r="AW12" s="17">
        <v>9.0177209929849594E-2</v>
      </c>
      <c r="AX12" s="17">
        <v>0.16251199106123501</v>
      </c>
      <c r="AY12" s="17">
        <v>0.12866126887252599</v>
      </c>
      <c r="AZ12" s="17">
        <v>0.278477477648015</v>
      </c>
      <c r="BA12" s="17">
        <v>0.27290418169234598</v>
      </c>
      <c r="BB12" s="17"/>
      <c r="BC12" s="17">
        <v>9.9321047704783796E-2</v>
      </c>
      <c r="BD12" s="17">
        <v>0.247026133157456</v>
      </c>
      <c r="BE12" s="17" t="s">
        <v>101</v>
      </c>
      <c r="BF12" s="17">
        <v>0.15573861876064199</v>
      </c>
      <c r="BG12" s="17">
        <v>0.18832781901767501</v>
      </c>
      <c r="BH12" s="17">
        <v>0.20483787369822701</v>
      </c>
      <c r="BI12" s="17">
        <v>9.7490468235373995E-2</v>
      </c>
      <c r="BJ12" s="17"/>
      <c r="BK12" s="17">
        <v>0.244065851938846</v>
      </c>
      <c r="BL12" s="17">
        <v>9.9020140588428202E-2</v>
      </c>
      <c r="BM12" s="17">
        <v>8.8359455903154402E-2</v>
      </c>
      <c r="BN12" s="17">
        <v>0.13717030263155799</v>
      </c>
      <c r="BO12" s="17">
        <v>0.158025049540647</v>
      </c>
      <c r="BP12" s="17">
        <v>0.178403888846137</v>
      </c>
      <c r="BQ12" s="17">
        <v>0.35568879911186901</v>
      </c>
      <c r="BR12" s="17">
        <v>0.31364777433002899</v>
      </c>
      <c r="BS12" s="17"/>
      <c r="BT12" s="17">
        <v>0.23674072292759399</v>
      </c>
      <c r="BU12" s="17">
        <v>6.8107049769897607E-2</v>
      </c>
      <c r="BV12" s="17">
        <v>0.1963742073459</v>
      </c>
      <c r="BW12" s="17"/>
      <c r="BX12" s="17">
        <v>0.250347812938504</v>
      </c>
      <c r="BY12" s="17">
        <v>0.20445654396184601</v>
      </c>
      <c r="BZ12" s="17"/>
      <c r="CA12" s="17">
        <v>0.29003565867521103</v>
      </c>
      <c r="CB12" s="17">
        <v>0.306862363878455</v>
      </c>
      <c r="CC12" s="17">
        <v>0.26169347244868002</v>
      </c>
      <c r="CD12" s="17">
        <v>0.131472836001893</v>
      </c>
      <c r="CE12" s="17">
        <v>0.18838398309910101</v>
      </c>
    </row>
    <row r="13" spans="2:83" ht="29" x14ac:dyDescent="0.35">
      <c r="B13" s="18" t="s">
        <v>275</v>
      </c>
      <c r="C13" s="17">
        <v>0.12099780876321301</v>
      </c>
      <c r="D13" s="17">
        <v>0.15019649742119401</v>
      </c>
      <c r="E13" s="17">
        <v>9.0649499982242504E-2</v>
      </c>
      <c r="F13" s="17"/>
      <c r="G13" s="17">
        <v>0.17059386791196801</v>
      </c>
      <c r="H13" s="17">
        <v>0.16500439206133999</v>
      </c>
      <c r="I13" s="17">
        <v>0.16542879869559701</v>
      </c>
      <c r="J13" s="17">
        <v>0.15463270070680399</v>
      </c>
      <c r="K13" s="17">
        <v>0.12200767162635801</v>
      </c>
      <c r="L13" s="17">
        <v>8.6419567895312105E-2</v>
      </c>
      <c r="M13" s="17"/>
      <c r="N13" s="17">
        <v>0.17872663854571699</v>
      </c>
      <c r="O13" s="17">
        <v>0.13026577528310501</v>
      </c>
      <c r="P13" s="17">
        <v>9.4716149533498994E-2</v>
      </c>
      <c r="Q13" s="17">
        <v>0.15048861283246701</v>
      </c>
      <c r="R13" s="17">
        <v>8.9452289817054303E-2</v>
      </c>
      <c r="S13" s="17">
        <v>0.14972022437120999</v>
      </c>
      <c r="T13" s="17">
        <v>0.151130544842316</v>
      </c>
      <c r="U13" s="17">
        <v>0.13245159035130299</v>
      </c>
      <c r="V13" s="17">
        <v>8.4892254648367402E-2</v>
      </c>
      <c r="W13" s="17">
        <v>9.8261070383067806E-2</v>
      </c>
      <c r="X13" s="17">
        <v>4.8597757589028297E-2</v>
      </c>
      <c r="Y13" s="17">
        <v>0.113903833913231</v>
      </c>
      <c r="Z13" s="17"/>
      <c r="AA13" s="17">
        <v>7.2808748799267103E-2</v>
      </c>
      <c r="AB13" s="17">
        <v>0.123956826082845</v>
      </c>
      <c r="AC13" s="17">
        <v>0.120958507994143</v>
      </c>
      <c r="AD13" s="17">
        <v>0.16920728887894201</v>
      </c>
      <c r="AE13" s="17"/>
      <c r="AF13" s="17">
        <v>0.14201861517522199</v>
      </c>
      <c r="AG13" s="17">
        <v>0.105170689306015</v>
      </c>
      <c r="AH13" s="17">
        <v>0.155649699249299</v>
      </c>
      <c r="AI13" s="17">
        <v>0.134235213761768</v>
      </c>
      <c r="AJ13" s="17">
        <v>7.8083646259342707E-2</v>
      </c>
      <c r="AK13" s="17">
        <v>0.17994031561063001</v>
      </c>
      <c r="AL13" s="17"/>
      <c r="AM13" s="17">
        <v>0.11612411461545299</v>
      </c>
      <c r="AN13" s="17">
        <v>0.14348458302978001</v>
      </c>
      <c r="AO13" s="17">
        <v>0.13003054466865999</v>
      </c>
      <c r="AP13" s="17">
        <v>0.14389923317834599</v>
      </c>
      <c r="AQ13" s="17">
        <v>5.1619732347562897E-2</v>
      </c>
      <c r="AR13" s="17"/>
      <c r="AS13" s="17">
        <v>0.13494899968589799</v>
      </c>
      <c r="AT13" s="17">
        <v>0.13497741241643699</v>
      </c>
      <c r="AU13" s="17">
        <v>0.122566230704156</v>
      </c>
      <c r="AV13" s="17"/>
      <c r="AW13" s="17">
        <v>0.12564528942453301</v>
      </c>
      <c r="AX13" s="17">
        <v>0.14577633297743101</v>
      </c>
      <c r="AY13" s="17">
        <v>0.106884845543305</v>
      </c>
      <c r="AZ13" s="17">
        <v>8.4705843073316703E-2</v>
      </c>
      <c r="BA13" s="17">
        <v>9.3996350886184604E-2</v>
      </c>
      <c r="BB13" s="17"/>
      <c r="BC13" s="17">
        <v>0.104550695135117</v>
      </c>
      <c r="BD13" s="17">
        <v>0.156608385922654</v>
      </c>
      <c r="BE13" s="17" t="s">
        <v>101</v>
      </c>
      <c r="BF13" s="17">
        <v>0.14638976471995799</v>
      </c>
      <c r="BG13" s="17">
        <v>0.16519979522084999</v>
      </c>
      <c r="BH13" s="17">
        <v>0.115024392300713</v>
      </c>
      <c r="BI13" s="17">
        <v>0.19587265548545599</v>
      </c>
      <c r="BJ13" s="17"/>
      <c r="BK13" s="17">
        <v>0.26534129761012498</v>
      </c>
      <c r="BL13" s="17">
        <v>0.124859714269534</v>
      </c>
      <c r="BM13" s="17">
        <v>0.127696111068833</v>
      </c>
      <c r="BN13" s="17">
        <v>0.13317480271705701</v>
      </c>
      <c r="BO13" s="17">
        <v>8.6585242720084096E-2</v>
      </c>
      <c r="BP13" s="17">
        <v>8.0372238902248094E-2</v>
      </c>
      <c r="BQ13" s="17">
        <v>0.15004809404108699</v>
      </c>
      <c r="BR13" s="17">
        <v>0.169469937557059</v>
      </c>
      <c r="BS13" s="17"/>
      <c r="BT13" s="17">
        <v>0.13859002068173901</v>
      </c>
      <c r="BU13" s="17">
        <v>9.3940290907405605E-2</v>
      </c>
      <c r="BV13" s="17">
        <v>0.14848578850494501</v>
      </c>
      <c r="BW13" s="17"/>
      <c r="BX13" s="17">
        <v>0.12012447742476499</v>
      </c>
      <c r="BY13" s="17">
        <v>0.15266932383037299</v>
      </c>
      <c r="BZ13" s="17"/>
      <c r="CA13" s="17">
        <v>5.3702886903589098E-2</v>
      </c>
      <c r="CB13" s="17">
        <v>9.9135146954390296E-2</v>
      </c>
      <c r="CC13" s="17">
        <v>0.12967265533439201</v>
      </c>
      <c r="CD13" s="17">
        <v>0.17536066305381401</v>
      </c>
      <c r="CE13" s="17">
        <v>0.20327327499635001</v>
      </c>
    </row>
    <row r="14" spans="2:83" ht="29" x14ac:dyDescent="0.35">
      <c r="B14" s="18" t="s">
        <v>276</v>
      </c>
      <c r="C14" s="17">
        <v>8.9331389158115407E-2</v>
      </c>
      <c r="D14" s="17">
        <v>9.5397834195929093E-2</v>
      </c>
      <c r="E14" s="17">
        <v>8.3283569385042805E-2</v>
      </c>
      <c r="F14" s="17"/>
      <c r="G14" s="17">
        <v>0.231651333600573</v>
      </c>
      <c r="H14" s="17">
        <v>0.210114608975181</v>
      </c>
      <c r="I14" s="17">
        <v>0.206718711006534</v>
      </c>
      <c r="J14" s="17">
        <v>0.13212458978817501</v>
      </c>
      <c r="K14" s="17">
        <v>9.5559160510055696E-2</v>
      </c>
      <c r="L14" s="17">
        <v>6.3951713229847299E-3</v>
      </c>
      <c r="M14" s="17"/>
      <c r="N14" s="17">
        <v>0.179551269726615</v>
      </c>
      <c r="O14" s="17">
        <v>8.1166332030201793E-2</v>
      </c>
      <c r="P14" s="17">
        <v>0.11667346486003</v>
      </c>
      <c r="Q14" s="17">
        <v>4.91016445767525E-2</v>
      </c>
      <c r="R14" s="17">
        <v>3.8604250062669897E-2</v>
      </c>
      <c r="S14" s="17">
        <v>9.6976482435733993E-2</v>
      </c>
      <c r="T14" s="17">
        <v>9.3514133986480702E-2</v>
      </c>
      <c r="U14" s="17">
        <v>0.101775479811354</v>
      </c>
      <c r="V14" s="17">
        <v>7.9101059816863994E-2</v>
      </c>
      <c r="W14" s="17">
        <v>6.65836991505145E-2</v>
      </c>
      <c r="X14" s="17">
        <v>7.2665710514715098E-2</v>
      </c>
      <c r="Y14" s="17">
        <v>4.9748747782180198E-2</v>
      </c>
      <c r="Z14" s="17"/>
      <c r="AA14" s="17">
        <v>9.6912752931996804E-2</v>
      </c>
      <c r="AB14" s="17">
        <v>0.101578487867915</v>
      </c>
      <c r="AC14" s="17">
        <v>8.0160952876631594E-2</v>
      </c>
      <c r="AD14" s="17">
        <v>7.8641524000257298E-2</v>
      </c>
      <c r="AE14" s="17"/>
      <c r="AF14" s="17">
        <v>0.14105490421398001</v>
      </c>
      <c r="AG14" s="17">
        <v>8.8966156207343494E-2</v>
      </c>
      <c r="AH14" s="17">
        <v>7.7120449039705996E-2</v>
      </c>
      <c r="AI14" s="17">
        <v>8.6293842141509897E-2</v>
      </c>
      <c r="AJ14" s="17">
        <v>5.8218976629992203E-2</v>
      </c>
      <c r="AK14" s="17">
        <v>7.9272078506815502E-2</v>
      </c>
      <c r="AL14" s="17"/>
      <c r="AM14" s="17">
        <v>7.7858111882727704E-2</v>
      </c>
      <c r="AN14" s="17">
        <v>8.5504934713586805E-2</v>
      </c>
      <c r="AO14" s="17">
        <v>0.123041438729349</v>
      </c>
      <c r="AP14" s="17">
        <v>0</v>
      </c>
      <c r="AQ14" s="17">
        <v>7.5743895180514095E-2</v>
      </c>
      <c r="AR14" s="17"/>
      <c r="AS14" s="17">
        <v>5.7508994471037897E-2</v>
      </c>
      <c r="AT14" s="17">
        <v>0.109792980085516</v>
      </c>
      <c r="AU14" s="17">
        <v>0.164018730294863</v>
      </c>
      <c r="AV14" s="17"/>
      <c r="AW14" s="17">
        <v>7.1332073701984106E-2</v>
      </c>
      <c r="AX14" s="17">
        <v>9.7176481235131396E-2</v>
      </c>
      <c r="AY14" s="17">
        <v>6.9054805301426006E-2</v>
      </c>
      <c r="AZ14" s="17">
        <v>0.19703681435091</v>
      </c>
      <c r="BA14" s="17">
        <v>0.1648531187474</v>
      </c>
      <c r="BB14" s="17"/>
      <c r="BC14" s="17">
        <v>5.6725322257333698E-2</v>
      </c>
      <c r="BD14" s="17">
        <v>0.12999667712854099</v>
      </c>
      <c r="BE14" s="17" t="s">
        <v>101</v>
      </c>
      <c r="BF14" s="17">
        <v>0.119833514618034</v>
      </c>
      <c r="BG14" s="17">
        <v>0.106494744032693</v>
      </c>
      <c r="BH14" s="17">
        <v>0.192447967206228</v>
      </c>
      <c r="BI14" s="17">
        <v>0</v>
      </c>
      <c r="BJ14" s="17"/>
      <c r="BK14" s="17">
        <v>6.1976269803764E-2</v>
      </c>
      <c r="BL14" s="17">
        <v>4.9288377333187403E-2</v>
      </c>
      <c r="BM14" s="17">
        <v>8.8436478275329605E-2</v>
      </c>
      <c r="BN14" s="17">
        <v>6.6119357895462694E-2</v>
      </c>
      <c r="BO14" s="17">
        <v>0.120250475341159</v>
      </c>
      <c r="BP14" s="17">
        <v>0.110201161069376</v>
      </c>
      <c r="BQ14" s="17">
        <v>0.14175785333413399</v>
      </c>
      <c r="BR14" s="17">
        <v>0.26938645444604398</v>
      </c>
      <c r="BS14" s="17"/>
      <c r="BT14" s="17">
        <v>0.17737825512529601</v>
      </c>
      <c r="BU14" s="17">
        <v>3.1786216476810798E-2</v>
      </c>
      <c r="BV14" s="17">
        <v>0.122795100641007</v>
      </c>
      <c r="BW14" s="17"/>
      <c r="BX14" s="17">
        <v>0.19656165016448199</v>
      </c>
      <c r="BY14" s="17">
        <v>0.128363670502713</v>
      </c>
      <c r="BZ14" s="17"/>
      <c r="CA14" s="17">
        <v>0.46810056963590302</v>
      </c>
      <c r="CB14" s="17">
        <v>0.20294019160094801</v>
      </c>
      <c r="CC14" s="17">
        <v>0.15640406662571801</v>
      </c>
      <c r="CD14" s="17">
        <v>9.72493493527819E-2</v>
      </c>
      <c r="CE14" s="17">
        <v>0.190614071376076</v>
      </c>
    </row>
    <row r="15" spans="2:83" ht="29" x14ac:dyDescent="0.35">
      <c r="B15" s="18" t="s">
        <v>277</v>
      </c>
      <c r="C15" s="17">
        <v>6.1619499035593703E-2</v>
      </c>
      <c r="D15" s="17">
        <v>4.4670354403425198E-2</v>
      </c>
      <c r="E15" s="17">
        <v>7.9764844037042398E-2</v>
      </c>
      <c r="F15" s="17"/>
      <c r="G15" s="17">
        <v>0.14564872778693599</v>
      </c>
      <c r="H15" s="17">
        <v>0.117303044353413</v>
      </c>
      <c r="I15" s="17">
        <v>0.15947931072858201</v>
      </c>
      <c r="J15" s="17">
        <v>6.0113575645286799E-2</v>
      </c>
      <c r="K15" s="17">
        <v>4.8753402882549299E-2</v>
      </c>
      <c r="L15" s="17">
        <v>2.25477746756516E-2</v>
      </c>
      <c r="M15" s="17"/>
      <c r="N15" s="17">
        <v>8.5097794894535603E-2</v>
      </c>
      <c r="O15" s="17">
        <v>7.3332357855538793E-2</v>
      </c>
      <c r="P15" s="17">
        <v>7.5914261008713402E-2</v>
      </c>
      <c r="Q15" s="17">
        <v>9.4835303572811502E-2</v>
      </c>
      <c r="R15" s="17">
        <v>6.9504693869697307E-2</v>
      </c>
      <c r="S15" s="17">
        <v>0</v>
      </c>
      <c r="T15" s="17">
        <v>1.32659640662417E-2</v>
      </c>
      <c r="U15" s="17">
        <v>2.8898251351339801E-2</v>
      </c>
      <c r="V15" s="17">
        <v>7.5891185656564802E-2</v>
      </c>
      <c r="W15" s="17">
        <v>2.4042163892580001E-2</v>
      </c>
      <c r="X15" s="17">
        <v>8.7035471254574101E-2</v>
      </c>
      <c r="Y15" s="17">
        <v>0.12427570392962101</v>
      </c>
      <c r="Z15" s="17"/>
      <c r="AA15" s="17">
        <v>8.7686105013109195E-2</v>
      </c>
      <c r="AB15" s="17">
        <v>3.6005487118232503E-2</v>
      </c>
      <c r="AC15" s="17">
        <v>5.0205864359511701E-2</v>
      </c>
      <c r="AD15" s="17">
        <v>6.9735154433170604E-2</v>
      </c>
      <c r="AE15" s="17"/>
      <c r="AF15" s="17">
        <v>0.116101042277081</v>
      </c>
      <c r="AG15" s="17">
        <v>5.7096383638189002E-2</v>
      </c>
      <c r="AH15" s="17">
        <v>7.0366850218401195E-2</v>
      </c>
      <c r="AI15" s="17">
        <v>4.19900919231838E-2</v>
      </c>
      <c r="AJ15" s="17">
        <v>4.0512111994641699E-2</v>
      </c>
      <c r="AK15" s="17">
        <v>6.0684811783056701E-2</v>
      </c>
      <c r="AL15" s="17"/>
      <c r="AM15" s="17">
        <v>4.7648677362355903E-2</v>
      </c>
      <c r="AN15" s="17">
        <v>7.9641681391257796E-2</v>
      </c>
      <c r="AO15" s="17">
        <v>7.3974295204398105E-2</v>
      </c>
      <c r="AP15" s="17">
        <v>8.9898780807348797E-2</v>
      </c>
      <c r="AQ15" s="17">
        <v>6.1797997611416002E-2</v>
      </c>
      <c r="AR15" s="17"/>
      <c r="AS15" s="17">
        <v>2.8667604237483199E-2</v>
      </c>
      <c r="AT15" s="17">
        <v>8.7233817538509104E-2</v>
      </c>
      <c r="AU15" s="17">
        <v>0.102010235085229</v>
      </c>
      <c r="AV15" s="17"/>
      <c r="AW15" s="17">
        <v>3.2892024328803601E-2</v>
      </c>
      <c r="AX15" s="17">
        <v>7.9427145911647401E-2</v>
      </c>
      <c r="AY15" s="17">
        <v>6.6542259731800502E-2</v>
      </c>
      <c r="AZ15" s="17">
        <v>0.105350303441391</v>
      </c>
      <c r="BA15" s="17">
        <v>4.7301418304436002E-2</v>
      </c>
      <c r="BB15" s="17"/>
      <c r="BC15" s="17">
        <v>4.8167061013420602E-2</v>
      </c>
      <c r="BD15" s="17">
        <v>0.10276394459039</v>
      </c>
      <c r="BE15" s="17" t="s">
        <v>101</v>
      </c>
      <c r="BF15" s="17">
        <v>2.6601856229383099E-2</v>
      </c>
      <c r="BG15" s="17">
        <v>8.5000455759854404E-2</v>
      </c>
      <c r="BH15" s="17">
        <v>7.6175084053123898E-2</v>
      </c>
      <c r="BI15" s="17">
        <v>8.4108337124675706E-2</v>
      </c>
      <c r="BJ15" s="17"/>
      <c r="BK15" s="17">
        <v>0.141705989669341</v>
      </c>
      <c r="BL15" s="17">
        <v>3.7315481331568499E-2</v>
      </c>
      <c r="BM15" s="17">
        <v>2.1620754233487902E-2</v>
      </c>
      <c r="BN15" s="17">
        <v>4.4628109861757401E-2</v>
      </c>
      <c r="BO15" s="17">
        <v>0.14012607848583</v>
      </c>
      <c r="BP15" s="17">
        <v>7.6546031806103407E-2</v>
      </c>
      <c r="BQ15" s="17">
        <v>3.3274380890708902E-2</v>
      </c>
      <c r="BR15" s="17">
        <v>0.15557776090779099</v>
      </c>
      <c r="BS15" s="17"/>
      <c r="BT15" s="17">
        <v>0.17228139635138601</v>
      </c>
      <c r="BU15" s="17">
        <v>2.9182293399799199E-2</v>
      </c>
      <c r="BV15" s="17">
        <v>5.2997877373562499E-2</v>
      </c>
      <c r="BW15" s="17"/>
      <c r="BX15" s="17">
        <v>0.14091062499026999</v>
      </c>
      <c r="BY15" s="17">
        <v>5.5666311892449999E-2</v>
      </c>
      <c r="BZ15" s="17"/>
      <c r="CA15" s="17">
        <v>0.11037495478017</v>
      </c>
      <c r="CB15" s="17">
        <v>0.16159422843388599</v>
      </c>
      <c r="CC15" s="17">
        <v>6.9151051900489993E-2</v>
      </c>
      <c r="CD15" s="17">
        <v>4.2406200468560702E-2</v>
      </c>
      <c r="CE15" s="17">
        <v>9.5688910203151206E-2</v>
      </c>
    </row>
    <row r="16" spans="2:83" x14ac:dyDescent="0.35">
      <c r="B16" s="18" t="s">
        <v>113</v>
      </c>
      <c r="C16" s="17">
        <v>2.9266017434415301E-2</v>
      </c>
      <c r="D16" s="17">
        <v>2.89770909182668E-2</v>
      </c>
      <c r="E16" s="17">
        <v>2.96885078699872E-2</v>
      </c>
      <c r="F16" s="17"/>
      <c r="G16" s="17">
        <v>3.13092975365361E-2</v>
      </c>
      <c r="H16" s="17">
        <v>3.3103681408804903E-2</v>
      </c>
      <c r="I16" s="17">
        <v>4.18052988806253E-2</v>
      </c>
      <c r="J16" s="17">
        <v>3.2137616013651997E-2</v>
      </c>
      <c r="K16" s="17">
        <v>2.7824400631702401E-2</v>
      </c>
      <c r="L16" s="17">
        <v>2.56522937769064E-2</v>
      </c>
      <c r="M16" s="17"/>
      <c r="N16" s="17">
        <v>3.5299233768220001E-2</v>
      </c>
      <c r="O16" s="17">
        <v>1.41987618656754E-2</v>
      </c>
      <c r="P16" s="17">
        <v>2.69135611610931E-2</v>
      </c>
      <c r="Q16" s="17">
        <v>3.8547274289814602E-2</v>
      </c>
      <c r="R16" s="17">
        <v>0</v>
      </c>
      <c r="S16" s="17">
        <v>2.12435570509476E-2</v>
      </c>
      <c r="T16" s="17">
        <v>0</v>
      </c>
      <c r="U16" s="17">
        <v>0</v>
      </c>
      <c r="V16" s="17">
        <v>4.8005287513247098E-2</v>
      </c>
      <c r="W16" s="17">
        <v>6.3230630281963102E-2</v>
      </c>
      <c r="X16" s="17">
        <v>4.2636391237364998E-2</v>
      </c>
      <c r="Y16" s="17">
        <v>5.8290700555990102E-2</v>
      </c>
      <c r="Z16" s="17"/>
      <c r="AA16" s="17">
        <v>2.9457197520689399E-2</v>
      </c>
      <c r="AB16" s="17">
        <v>1.6063227647303401E-2</v>
      </c>
      <c r="AC16" s="17">
        <v>1.5596973580378501E-2</v>
      </c>
      <c r="AD16" s="17">
        <v>5.3768538021559002E-2</v>
      </c>
      <c r="AE16" s="17"/>
      <c r="AF16" s="17">
        <v>3.1379712884715902E-2</v>
      </c>
      <c r="AG16" s="17">
        <v>3.24448309396086E-2</v>
      </c>
      <c r="AH16" s="17">
        <v>2.96521679493843E-2</v>
      </c>
      <c r="AI16" s="17">
        <v>1.86653804306391E-2</v>
      </c>
      <c r="AJ16" s="17">
        <v>4.2312003331730498E-2</v>
      </c>
      <c r="AK16" s="17">
        <v>0</v>
      </c>
      <c r="AL16" s="17"/>
      <c r="AM16" s="17">
        <v>9.4042505688770005E-3</v>
      </c>
      <c r="AN16" s="17">
        <v>2.4310352812354701E-2</v>
      </c>
      <c r="AO16" s="17">
        <v>1.94008495143972E-2</v>
      </c>
      <c r="AP16" s="17">
        <v>6.14873541360259E-2</v>
      </c>
      <c r="AQ16" s="17">
        <v>9.3791324040524093E-2</v>
      </c>
      <c r="AR16" s="17"/>
      <c r="AS16" s="17">
        <v>1.37472074983783E-2</v>
      </c>
      <c r="AT16" s="17">
        <v>2.14568155229353E-2</v>
      </c>
      <c r="AU16" s="17">
        <v>3.1570025239881998E-2</v>
      </c>
      <c r="AV16" s="17"/>
      <c r="AW16" s="17">
        <v>3.8944975307815301E-2</v>
      </c>
      <c r="AX16" s="17">
        <v>1.7970524719262401E-2</v>
      </c>
      <c r="AY16" s="17">
        <v>5.05877535690453E-3</v>
      </c>
      <c r="AZ16" s="17">
        <v>4.8618409969829503E-2</v>
      </c>
      <c r="BA16" s="17">
        <v>8.3517543281202394E-2</v>
      </c>
      <c r="BB16" s="17"/>
      <c r="BC16" s="17">
        <v>2.5063118657325599E-2</v>
      </c>
      <c r="BD16" s="17">
        <v>1.8474921386357399E-2</v>
      </c>
      <c r="BE16" s="17" t="s">
        <v>101</v>
      </c>
      <c r="BF16" s="17">
        <v>2.2887654403092199E-2</v>
      </c>
      <c r="BG16" s="17">
        <v>0.106774181688172</v>
      </c>
      <c r="BH16" s="17">
        <v>4.57589647755684E-2</v>
      </c>
      <c r="BI16" s="17">
        <v>0</v>
      </c>
      <c r="BJ16" s="17"/>
      <c r="BK16" s="17">
        <v>0.100611946710014</v>
      </c>
      <c r="BL16" s="17">
        <v>2.8506984805695999E-2</v>
      </c>
      <c r="BM16" s="17">
        <v>2.3057219424605601E-2</v>
      </c>
      <c r="BN16" s="17">
        <v>2.5182827088099501E-2</v>
      </c>
      <c r="BO16" s="17">
        <v>3.6286231634247601E-2</v>
      </c>
      <c r="BP16" s="17">
        <v>1.80380216408275E-2</v>
      </c>
      <c r="BQ16" s="17">
        <v>0</v>
      </c>
      <c r="BR16" s="17">
        <v>4.1264702548292898E-2</v>
      </c>
      <c r="BS16" s="17"/>
      <c r="BT16" s="17">
        <v>9.1792975726168093E-3</v>
      </c>
      <c r="BU16" s="17">
        <v>2.33178488210047E-2</v>
      </c>
      <c r="BV16" s="17">
        <v>4.6183906164729303E-2</v>
      </c>
      <c r="BW16" s="17"/>
      <c r="BX16" s="17">
        <v>2.7556570408185099E-2</v>
      </c>
      <c r="BY16" s="17">
        <v>3.47296292187491E-2</v>
      </c>
      <c r="BZ16" s="17"/>
      <c r="CA16" s="17">
        <v>0</v>
      </c>
      <c r="CB16" s="17">
        <v>3.98712561175519E-2</v>
      </c>
      <c r="CC16" s="17">
        <v>3.2112242394894401E-2</v>
      </c>
      <c r="CD16" s="17">
        <v>0</v>
      </c>
      <c r="CE16" s="17">
        <v>4.3803969164897601E-2</v>
      </c>
    </row>
    <row r="17" spans="2:83" x14ac:dyDescent="0.35">
      <c r="B17" s="18" t="s">
        <v>122</v>
      </c>
      <c r="C17" s="19">
        <v>0.27910199530692198</v>
      </c>
      <c r="D17" s="19">
        <v>0.269191098370334</v>
      </c>
      <c r="E17" s="19">
        <v>0.29068731658701602</v>
      </c>
      <c r="F17" s="19"/>
      <c r="G17" s="19">
        <v>3.3977306745512997E-2</v>
      </c>
      <c r="H17" s="19">
        <v>1.8828080833084002E-2</v>
      </c>
      <c r="I17" s="19">
        <v>2.1871283108473701E-2</v>
      </c>
      <c r="J17" s="19">
        <v>8.0926016043659399E-2</v>
      </c>
      <c r="K17" s="19">
        <v>0.38341682992463999</v>
      </c>
      <c r="L17" s="19">
        <v>0.43952564163986102</v>
      </c>
      <c r="M17" s="19"/>
      <c r="N17" s="19">
        <v>6.7801569562537897E-2</v>
      </c>
      <c r="O17" s="19">
        <v>0.28667354978436699</v>
      </c>
      <c r="P17" s="19">
        <v>0.32855843479371499</v>
      </c>
      <c r="Q17" s="19">
        <v>0.23517109899886901</v>
      </c>
      <c r="R17" s="19">
        <v>0.38670751820699101</v>
      </c>
      <c r="S17" s="19">
        <v>0.25949888485264899</v>
      </c>
      <c r="T17" s="19">
        <v>0.31508208745662702</v>
      </c>
      <c r="U17" s="19">
        <v>0.27325965848659201</v>
      </c>
      <c r="V17" s="19">
        <v>0.21488342109153399</v>
      </c>
      <c r="W17" s="19">
        <v>0.36945407882757902</v>
      </c>
      <c r="X17" s="19">
        <v>0.47614111692544397</v>
      </c>
      <c r="Y17" s="19">
        <v>0.29260948969844203</v>
      </c>
      <c r="Z17" s="19"/>
      <c r="AA17" s="19">
        <v>0.33586315851530901</v>
      </c>
      <c r="AB17" s="19">
        <v>0.26572763926499499</v>
      </c>
      <c r="AC17" s="19">
        <v>0.257941385818303</v>
      </c>
      <c r="AD17" s="19">
        <v>0.24370429839246999</v>
      </c>
      <c r="AE17" s="19"/>
      <c r="AF17" s="19">
        <v>0.121023518203921</v>
      </c>
      <c r="AG17" s="19">
        <v>0.29853721753856399</v>
      </c>
      <c r="AH17" s="19">
        <v>0.24050570138192101</v>
      </c>
      <c r="AI17" s="19">
        <v>0.309650228192206</v>
      </c>
      <c r="AJ17" s="19">
        <v>0.359289740743785</v>
      </c>
      <c r="AK17" s="19">
        <v>0.30517967166221199</v>
      </c>
      <c r="AL17" s="19"/>
      <c r="AM17" s="19">
        <v>0.33154766545987402</v>
      </c>
      <c r="AN17" s="19">
        <v>0.20654087345901101</v>
      </c>
      <c r="AO17" s="19">
        <v>0.288665342453439</v>
      </c>
      <c r="AP17" s="19">
        <v>0.404516407256646</v>
      </c>
      <c r="AQ17" s="19">
        <v>0.18180427817912101</v>
      </c>
      <c r="AR17" s="19"/>
      <c r="AS17" s="19">
        <v>0.359086667227624</v>
      </c>
      <c r="AT17" s="19">
        <v>0.229269954983884</v>
      </c>
      <c r="AU17" s="19">
        <v>0.14387956795283</v>
      </c>
      <c r="AV17" s="19"/>
      <c r="AW17" s="19">
        <v>0.26549116263070599</v>
      </c>
      <c r="AX17" s="19">
        <v>0.254257309365236</v>
      </c>
      <c r="AY17" s="19">
        <v>0.35057701018959703</v>
      </c>
      <c r="AZ17" s="19">
        <v>0.16672067001892199</v>
      </c>
      <c r="BA17" s="19">
        <v>0.35218154722481498</v>
      </c>
      <c r="BB17" s="19"/>
      <c r="BC17" s="19">
        <v>0.37366521424732901</v>
      </c>
      <c r="BD17" s="19">
        <v>7.7108467635172998E-2</v>
      </c>
      <c r="BE17" s="19" t="s">
        <v>101</v>
      </c>
      <c r="BF17" s="19">
        <v>0.30600172115785601</v>
      </c>
      <c r="BG17" s="19">
        <v>0.110799062185425</v>
      </c>
      <c r="BH17" s="19">
        <v>0.16199148987339501</v>
      </c>
      <c r="BI17" s="19">
        <v>0.107362371640579</v>
      </c>
      <c r="BJ17" s="19"/>
      <c r="BK17" s="19">
        <v>0.22894568336256399</v>
      </c>
      <c r="BL17" s="19">
        <v>0.31301126583282601</v>
      </c>
      <c r="BM17" s="19">
        <v>0.25410437156100801</v>
      </c>
      <c r="BN17" s="19">
        <v>0.36485092519246698</v>
      </c>
      <c r="BO17" s="19">
        <v>0.19394277889448799</v>
      </c>
      <c r="BP17" s="19">
        <v>0.28369623301264602</v>
      </c>
      <c r="BQ17" s="19">
        <v>0.18116008524690499</v>
      </c>
      <c r="BR17" s="19">
        <v>7.4124220688378206E-2</v>
      </c>
      <c r="BS17" s="19"/>
      <c r="BT17" s="19">
        <v>9.0356670677797901E-2</v>
      </c>
      <c r="BU17" s="19">
        <v>0.42115747073940701</v>
      </c>
      <c r="BV17" s="19">
        <v>0.18973122954882601</v>
      </c>
      <c r="BW17" s="19"/>
      <c r="BX17" s="19">
        <v>0.118729250835305</v>
      </c>
      <c r="BY17" s="19">
        <v>0.159394377631803</v>
      </c>
      <c r="BZ17" s="19"/>
      <c r="CA17" s="19">
        <v>4.1601840268656799E-2</v>
      </c>
      <c r="CB17" s="19">
        <v>0.123112370973236</v>
      </c>
      <c r="CC17" s="19">
        <v>0.11891065815518199</v>
      </c>
      <c r="CD17" s="19">
        <v>7.6399477181721104E-2</v>
      </c>
      <c r="CE17" s="19">
        <v>8.1859318199620001E-2</v>
      </c>
    </row>
    <row r="18" spans="2:83" x14ac:dyDescent="0.35">
      <c r="B18" s="33" t="s">
        <v>351</v>
      </c>
    </row>
    <row r="19" spans="2:83" x14ac:dyDescent="0.35">
      <c r="B19" t="s">
        <v>104</v>
      </c>
    </row>
    <row r="20" spans="2:83" x14ac:dyDescent="0.35">
      <c r="B20" t="s">
        <v>105</v>
      </c>
    </row>
    <row r="22" spans="2:83" x14ac:dyDescent="0.35">
      <c r="B22"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E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716</v>
      </c>
      <c r="D7" s="10">
        <v>366</v>
      </c>
      <c r="E7" s="10">
        <v>348</v>
      </c>
      <c r="F7" s="10"/>
      <c r="G7" s="10">
        <v>137</v>
      </c>
      <c r="H7" s="10">
        <v>175</v>
      </c>
      <c r="I7" s="10">
        <v>137</v>
      </c>
      <c r="J7" s="10">
        <v>152</v>
      </c>
      <c r="K7" s="10">
        <v>91</v>
      </c>
      <c r="L7" s="10">
        <v>24</v>
      </c>
      <c r="M7" s="10"/>
      <c r="N7" s="10">
        <v>133</v>
      </c>
      <c r="O7" s="10">
        <v>95</v>
      </c>
      <c r="P7" s="10">
        <v>43</v>
      </c>
      <c r="Q7" s="10">
        <v>62</v>
      </c>
      <c r="R7" s="10">
        <v>51</v>
      </c>
      <c r="S7" s="10">
        <v>59</v>
      </c>
      <c r="T7" s="10">
        <v>41</v>
      </c>
      <c r="U7" s="10">
        <v>23</v>
      </c>
      <c r="V7" s="10">
        <v>80</v>
      </c>
      <c r="W7" s="10">
        <v>65</v>
      </c>
      <c r="X7" s="10">
        <v>38</v>
      </c>
      <c r="Y7" s="10">
        <v>26</v>
      </c>
      <c r="Z7" s="10"/>
      <c r="AA7" s="10">
        <v>203</v>
      </c>
      <c r="AB7" s="10">
        <v>223</v>
      </c>
      <c r="AC7" s="10">
        <v>135</v>
      </c>
      <c r="AD7" s="10">
        <v>155</v>
      </c>
      <c r="AE7" s="10"/>
      <c r="AF7" s="10">
        <v>229</v>
      </c>
      <c r="AG7" s="10">
        <v>190</v>
      </c>
      <c r="AH7" s="10">
        <v>90</v>
      </c>
      <c r="AI7" s="10">
        <v>114</v>
      </c>
      <c r="AJ7" s="10">
        <v>69</v>
      </c>
      <c r="AK7" s="10">
        <v>23</v>
      </c>
      <c r="AL7" s="10"/>
      <c r="AM7" s="10">
        <v>219</v>
      </c>
      <c r="AN7" s="10">
        <v>232</v>
      </c>
      <c r="AO7" s="10">
        <v>63</v>
      </c>
      <c r="AP7" s="10">
        <v>8</v>
      </c>
      <c r="AQ7" s="10">
        <v>81</v>
      </c>
      <c r="AR7" s="10"/>
      <c r="AS7" s="10">
        <v>147</v>
      </c>
      <c r="AT7" s="10">
        <v>260</v>
      </c>
      <c r="AU7" s="10">
        <v>40</v>
      </c>
      <c r="AV7" s="10"/>
      <c r="AW7" s="10">
        <v>158</v>
      </c>
      <c r="AX7" s="10">
        <v>238</v>
      </c>
      <c r="AY7" s="10">
        <v>180</v>
      </c>
      <c r="AZ7" s="10">
        <v>111</v>
      </c>
      <c r="BA7" s="10">
        <v>21</v>
      </c>
      <c r="BB7" s="10"/>
      <c r="BC7" s="10">
        <v>229</v>
      </c>
      <c r="BD7" s="10">
        <v>209</v>
      </c>
      <c r="BE7" s="10" t="s">
        <v>100</v>
      </c>
      <c r="BF7" s="10">
        <v>56</v>
      </c>
      <c r="BG7" s="10">
        <v>53</v>
      </c>
      <c r="BH7" s="10">
        <v>139</v>
      </c>
      <c r="BI7" s="10">
        <v>25</v>
      </c>
      <c r="BJ7" s="10"/>
      <c r="BK7" s="10">
        <v>34</v>
      </c>
      <c r="BL7" s="10">
        <v>85</v>
      </c>
      <c r="BM7" s="10">
        <v>147</v>
      </c>
      <c r="BN7" s="10">
        <v>131</v>
      </c>
      <c r="BO7" s="10">
        <v>95</v>
      </c>
      <c r="BP7" s="10">
        <v>76</v>
      </c>
      <c r="BQ7" s="10">
        <v>53</v>
      </c>
      <c r="BR7" s="10">
        <v>64</v>
      </c>
      <c r="BS7" s="10"/>
      <c r="BT7" s="10">
        <v>278</v>
      </c>
      <c r="BU7" s="10">
        <v>93</v>
      </c>
      <c r="BV7" s="10">
        <v>342</v>
      </c>
      <c r="BW7" s="10"/>
      <c r="BX7" s="10">
        <v>266</v>
      </c>
      <c r="BY7" s="10">
        <v>419</v>
      </c>
      <c r="BZ7" s="10"/>
      <c r="CA7" s="10">
        <v>43</v>
      </c>
      <c r="CB7" s="10">
        <v>133</v>
      </c>
      <c r="CC7" s="10">
        <v>223</v>
      </c>
      <c r="CD7" s="10">
        <v>107</v>
      </c>
      <c r="CE7" s="10">
        <v>131</v>
      </c>
    </row>
    <row r="8" spans="2:83" ht="30" customHeight="1" x14ac:dyDescent="0.35">
      <c r="B8" s="11" t="s">
        <v>20</v>
      </c>
      <c r="C8" s="11">
        <v>725</v>
      </c>
      <c r="D8" s="11">
        <v>364</v>
      </c>
      <c r="E8" s="11">
        <v>359</v>
      </c>
      <c r="F8" s="11"/>
      <c r="G8" s="11">
        <v>131</v>
      </c>
      <c r="H8" s="11">
        <v>172</v>
      </c>
      <c r="I8" s="11">
        <v>151</v>
      </c>
      <c r="J8" s="11">
        <v>153</v>
      </c>
      <c r="K8" s="11">
        <v>91</v>
      </c>
      <c r="L8" s="11">
        <v>26</v>
      </c>
      <c r="M8" s="11"/>
      <c r="N8" s="11">
        <v>126</v>
      </c>
      <c r="O8" s="11">
        <v>98</v>
      </c>
      <c r="P8" s="11">
        <v>43</v>
      </c>
      <c r="Q8" s="11">
        <v>66</v>
      </c>
      <c r="R8" s="11">
        <v>57</v>
      </c>
      <c r="S8" s="11">
        <v>71</v>
      </c>
      <c r="T8" s="11">
        <v>43</v>
      </c>
      <c r="U8" s="11">
        <v>21</v>
      </c>
      <c r="V8" s="11">
        <v>81</v>
      </c>
      <c r="W8" s="11">
        <v>58</v>
      </c>
      <c r="X8" s="11">
        <v>37</v>
      </c>
      <c r="Y8" s="11">
        <v>26</v>
      </c>
      <c r="Z8" s="11"/>
      <c r="AA8" s="11">
        <v>194</v>
      </c>
      <c r="AB8" s="11">
        <v>210</v>
      </c>
      <c r="AC8" s="11">
        <v>173</v>
      </c>
      <c r="AD8" s="11">
        <v>148</v>
      </c>
      <c r="AE8" s="11"/>
      <c r="AF8" s="11">
        <v>223</v>
      </c>
      <c r="AG8" s="11">
        <v>194</v>
      </c>
      <c r="AH8" s="11">
        <v>95</v>
      </c>
      <c r="AI8" s="11">
        <v>115</v>
      </c>
      <c r="AJ8" s="11">
        <v>73</v>
      </c>
      <c r="AK8" s="11">
        <v>24</v>
      </c>
      <c r="AL8" s="11"/>
      <c r="AM8" s="11">
        <v>228</v>
      </c>
      <c r="AN8" s="11">
        <v>236</v>
      </c>
      <c r="AO8" s="11">
        <v>61</v>
      </c>
      <c r="AP8" s="11">
        <v>8</v>
      </c>
      <c r="AQ8" s="11">
        <v>80</v>
      </c>
      <c r="AR8" s="11"/>
      <c r="AS8" s="11">
        <v>152</v>
      </c>
      <c r="AT8" s="11">
        <v>263</v>
      </c>
      <c r="AU8" s="11">
        <v>37</v>
      </c>
      <c r="AV8" s="11"/>
      <c r="AW8" s="11">
        <v>164</v>
      </c>
      <c r="AX8" s="11">
        <v>245</v>
      </c>
      <c r="AY8" s="11">
        <v>182</v>
      </c>
      <c r="AZ8" s="11">
        <v>108</v>
      </c>
      <c r="BA8" s="11">
        <v>16</v>
      </c>
      <c r="BB8" s="11"/>
      <c r="BC8" s="11">
        <v>228</v>
      </c>
      <c r="BD8" s="11">
        <v>213</v>
      </c>
      <c r="BE8" s="11" t="s">
        <v>100</v>
      </c>
      <c r="BF8" s="11">
        <v>58</v>
      </c>
      <c r="BG8" s="11">
        <v>54</v>
      </c>
      <c r="BH8" s="11">
        <v>141</v>
      </c>
      <c r="BI8" s="11">
        <v>25</v>
      </c>
      <c r="BJ8" s="11"/>
      <c r="BK8" s="11">
        <v>31</v>
      </c>
      <c r="BL8" s="11">
        <v>89</v>
      </c>
      <c r="BM8" s="11">
        <v>150</v>
      </c>
      <c r="BN8" s="11">
        <v>141</v>
      </c>
      <c r="BO8" s="11">
        <v>100</v>
      </c>
      <c r="BP8" s="11">
        <v>76</v>
      </c>
      <c r="BQ8" s="11">
        <v>51</v>
      </c>
      <c r="BR8" s="11">
        <v>56</v>
      </c>
      <c r="BS8" s="11"/>
      <c r="BT8" s="11">
        <v>284</v>
      </c>
      <c r="BU8" s="11">
        <v>95</v>
      </c>
      <c r="BV8" s="11">
        <v>343</v>
      </c>
      <c r="BW8" s="11"/>
      <c r="BX8" s="11">
        <v>266</v>
      </c>
      <c r="BY8" s="11">
        <v>429</v>
      </c>
      <c r="BZ8" s="11"/>
      <c r="CA8" s="11">
        <v>29</v>
      </c>
      <c r="CB8" s="11">
        <v>141</v>
      </c>
      <c r="CC8" s="11">
        <v>218</v>
      </c>
      <c r="CD8" s="11">
        <v>133</v>
      </c>
      <c r="CE8" s="11">
        <v>130</v>
      </c>
    </row>
    <row r="9" spans="2:83" ht="43.5" x14ac:dyDescent="0.35">
      <c r="B9" s="18" t="s">
        <v>279</v>
      </c>
      <c r="C9" s="17">
        <v>0.280395032345435</v>
      </c>
      <c r="D9" s="17">
        <v>0.24989106262514599</v>
      </c>
      <c r="E9" s="17">
        <v>0.31289692239706202</v>
      </c>
      <c r="F9" s="17"/>
      <c r="G9" s="17">
        <v>0.36503174438313202</v>
      </c>
      <c r="H9" s="17">
        <v>0.31877435699297801</v>
      </c>
      <c r="I9" s="17">
        <v>0.31040211337363599</v>
      </c>
      <c r="J9" s="17">
        <v>0.203259668270348</v>
      </c>
      <c r="K9" s="17">
        <v>0.17854676083725399</v>
      </c>
      <c r="L9" s="17">
        <v>0.233498838643904</v>
      </c>
      <c r="M9" s="17"/>
      <c r="N9" s="17">
        <v>0.34894950979195399</v>
      </c>
      <c r="O9" s="17">
        <v>0.30064209570369299</v>
      </c>
      <c r="P9" s="17">
        <v>0.23703600233104899</v>
      </c>
      <c r="Q9" s="17">
        <v>0.22130660254896201</v>
      </c>
      <c r="R9" s="17">
        <v>0.34279834133926901</v>
      </c>
      <c r="S9" s="17">
        <v>0.27383565055876602</v>
      </c>
      <c r="T9" s="17">
        <v>0.38638676154629198</v>
      </c>
      <c r="U9" s="17">
        <v>0.17273629339904201</v>
      </c>
      <c r="V9" s="17">
        <v>0.20463486428470301</v>
      </c>
      <c r="W9" s="17">
        <v>0.27307852750052097</v>
      </c>
      <c r="X9" s="17">
        <v>0.20937140774711199</v>
      </c>
      <c r="Y9" s="17">
        <v>0.23531230817006099</v>
      </c>
      <c r="Z9" s="17"/>
      <c r="AA9" s="17">
        <v>0.30849624625042399</v>
      </c>
      <c r="AB9" s="17">
        <v>0.268254517264436</v>
      </c>
      <c r="AC9" s="17">
        <v>0.25422232921724103</v>
      </c>
      <c r="AD9" s="17">
        <v>0.291426536169546</v>
      </c>
      <c r="AE9" s="17"/>
      <c r="AF9" s="17">
        <v>0.339922027776771</v>
      </c>
      <c r="AG9" s="17">
        <v>0.255615902049801</v>
      </c>
      <c r="AH9" s="17">
        <v>0.21476636069635199</v>
      </c>
      <c r="AI9" s="17">
        <v>0.249481785806656</v>
      </c>
      <c r="AJ9" s="17">
        <v>0.28868659114431999</v>
      </c>
      <c r="AK9" s="17">
        <v>0.32102304884087801</v>
      </c>
      <c r="AL9" s="17"/>
      <c r="AM9" s="17">
        <v>0.27421014084158601</v>
      </c>
      <c r="AN9" s="17">
        <v>0.31434414562175</v>
      </c>
      <c r="AO9" s="17">
        <v>0.23258152527504899</v>
      </c>
      <c r="AP9" s="17">
        <v>0.21406418520714099</v>
      </c>
      <c r="AQ9" s="17">
        <v>0.220941451894476</v>
      </c>
      <c r="AR9" s="17"/>
      <c r="AS9" s="17">
        <v>0.25621902376237699</v>
      </c>
      <c r="AT9" s="17">
        <v>0.299147400002855</v>
      </c>
      <c r="AU9" s="17">
        <v>0.31556635642075598</v>
      </c>
      <c r="AV9" s="17"/>
      <c r="AW9" s="17">
        <v>0.25956777901374001</v>
      </c>
      <c r="AX9" s="17">
        <v>0.27880316319395398</v>
      </c>
      <c r="AY9" s="17">
        <v>0.24726246579318101</v>
      </c>
      <c r="AZ9" s="17">
        <v>0.33207376176571302</v>
      </c>
      <c r="BA9" s="17">
        <v>0.55061997700572496</v>
      </c>
      <c r="BB9" s="17"/>
      <c r="BC9" s="17">
        <v>0.26965190774401998</v>
      </c>
      <c r="BD9" s="17">
        <v>0.26732665502787201</v>
      </c>
      <c r="BE9" s="17" t="s">
        <v>101</v>
      </c>
      <c r="BF9" s="17">
        <v>0.30443359842006601</v>
      </c>
      <c r="BG9" s="17">
        <v>0.34384583821093001</v>
      </c>
      <c r="BH9" s="17">
        <v>0.30071214235035798</v>
      </c>
      <c r="BI9" s="17">
        <v>0.202716221051569</v>
      </c>
      <c r="BJ9" s="17"/>
      <c r="BK9" s="17">
        <v>0.32249837221522698</v>
      </c>
      <c r="BL9" s="17">
        <v>0.21810986072828401</v>
      </c>
      <c r="BM9" s="17">
        <v>0.240882306147641</v>
      </c>
      <c r="BN9" s="17">
        <v>0.25432416510301797</v>
      </c>
      <c r="BO9" s="17">
        <v>0.307843969259263</v>
      </c>
      <c r="BP9" s="17">
        <v>0.32355877194363603</v>
      </c>
      <c r="BQ9" s="17">
        <v>0.347664607817885</v>
      </c>
      <c r="BR9" s="17">
        <v>0.36743669520669903</v>
      </c>
      <c r="BS9" s="17"/>
      <c r="BT9" s="17">
        <v>0.30691836928171601</v>
      </c>
      <c r="BU9" s="17">
        <v>0.18854030593693899</v>
      </c>
      <c r="BV9" s="17">
        <v>0.28021075696944497</v>
      </c>
      <c r="BW9" s="17"/>
      <c r="BX9" s="17">
        <v>0.34599785524349902</v>
      </c>
      <c r="BY9" s="17">
        <v>0.23911657785969101</v>
      </c>
      <c r="BZ9" s="17"/>
      <c r="CA9" s="17">
        <v>0.513147310623293</v>
      </c>
      <c r="CB9" s="17">
        <v>0.28715442087618598</v>
      </c>
      <c r="CC9" s="17">
        <v>0.25302591584617601</v>
      </c>
      <c r="CD9" s="17">
        <v>0.23852991644367699</v>
      </c>
      <c r="CE9" s="17">
        <v>0.26808776305633503</v>
      </c>
    </row>
    <row r="10" spans="2:83" ht="43.5" x14ac:dyDescent="0.35">
      <c r="B10" s="18" t="s">
        <v>280</v>
      </c>
      <c r="C10" s="17">
        <v>0.233529782039336</v>
      </c>
      <c r="D10" s="17">
        <v>0.25484957180299</v>
      </c>
      <c r="E10" s="17">
        <v>0.21038577138068301</v>
      </c>
      <c r="F10" s="17"/>
      <c r="G10" s="17">
        <v>0.26274427762125702</v>
      </c>
      <c r="H10" s="17">
        <v>0.314095482839233</v>
      </c>
      <c r="I10" s="17">
        <v>0.25110457547439602</v>
      </c>
      <c r="J10" s="17">
        <v>0.17729917111725199</v>
      </c>
      <c r="K10" s="17">
        <v>0.12880340109357</v>
      </c>
      <c r="L10" s="17">
        <v>0.14652814392433799</v>
      </c>
      <c r="M10" s="17"/>
      <c r="N10" s="17">
        <v>0.30449870079781399</v>
      </c>
      <c r="O10" s="17">
        <v>0.21671555719725999</v>
      </c>
      <c r="P10" s="17">
        <v>0.23953228891041001</v>
      </c>
      <c r="Q10" s="17">
        <v>0.241297503593118</v>
      </c>
      <c r="R10" s="17">
        <v>9.8866711883395103E-2</v>
      </c>
      <c r="S10" s="17">
        <v>0.17873341278274199</v>
      </c>
      <c r="T10" s="17">
        <v>0.176341049063373</v>
      </c>
      <c r="U10" s="17">
        <v>0.426819773912328</v>
      </c>
      <c r="V10" s="17">
        <v>0.34688524060644199</v>
      </c>
      <c r="W10" s="17">
        <v>0.171330254693493</v>
      </c>
      <c r="X10" s="17">
        <v>0.16688705991018499</v>
      </c>
      <c r="Y10" s="17">
        <v>0.190581708088506</v>
      </c>
      <c r="Z10" s="17"/>
      <c r="AA10" s="17">
        <v>0.25446186942987797</v>
      </c>
      <c r="AB10" s="17">
        <v>0.27934259328962702</v>
      </c>
      <c r="AC10" s="17">
        <v>0.20903400998420299</v>
      </c>
      <c r="AD10" s="17">
        <v>0.16954493396386699</v>
      </c>
      <c r="AE10" s="17"/>
      <c r="AF10" s="17">
        <v>0.27869574567106598</v>
      </c>
      <c r="AG10" s="17">
        <v>0.25074887711209998</v>
      </c>
      <c r="AH10" s="17">
        <v>0.228712499502216</v>
      </c>
      <c r="AI10" s="17">
        <v>0.185314302198056</v>
      </c>
      <c r="AJ10" s="17">
        <v>0.19685491999624699</v>
      </c>
      <c r="AK10" s="17">
        <v>4.27197516849461E-2</v>
      </c>
      <c r="AL10" s="17"/>
      <c r="AM10" s="17">
        <v>0.27075577907998899</v>
      </c>
      <c r="AN10" s="17">
        <v>0.23831974326959199</v>
      </c>
      <c r="AO10" s="17">
        <v>0.20575510412707801</v>
      </c>
      <c r="AP10" s="17">
        <v>0.15542779161713799</v>
      </c>
      <c r="AQ10" s="17">
        <v>0.205012153488527</v>
      </c>
      <c r="AR10" s="17"/>
      <c r="AS10" s="17">
        <v>0.28000598331597099</v>
      </c>
      <c r="AT10" s="17">
        <v>0.25328502936467101</v>
      </c>
      <c r="AU10" s="17">
        <v>0.18442270034612601</v>
      </c>
      <c r="AV10" s="17"/>
      <c r="AW10" s="17">
        <v>0.181956062691876</v>
      </c>
      <c r="AX10" s="17">
        <v>0.224813429420716</v>
      </c>
      <c r="AY10" s="17">
        <v>0.30552082500967498</v>
      </c>
      <c r="AZ10" s="17">
        <v>0.23270232526940801</v>
      </c>
      <c r="BA10" s="17">
        <v>0.154640836719279</v>
      </c>
      <c r="BB10" s="17"/>
      <c r="BC10" s="17">
        <v>0.229297239080685</v>
      </c>
      <c r="BD10" s="17">
        <v>0.25939273227613602</v>
      </c>
      <c r="BE10" s="17" t="s">
        <v>101</v>
      </c>
      <c r="BF10" s="17">
        <v>0.15123375074698001</v>
      </c>
      <c r="BG10" s="17">
        <v>0.239396299599864</v>
      </c>
      <c r="BH10" s="17">
        <v>0.23403097229200201</v>
      </c>
      <c r="BI10" s="17">
        <v>0.195085207617616</v>
      </c>
      <c r="BJ10" s="17"/>
      <c r="BK10" s="17">
        <v>0.122684680858461</v>
      </c>
      <c r="BL10" s="17">
        <v>0.24054558518135899</v>
      </c>
      <c r="BM10" s="17">
        <v>0.27050619535454501</v>
      </c>
      <c r="BN10" s="17">
        <v>0.20543713133621899</v>
      </c>
      <c r="BO10" s="17">
        <v>0.20013893305441499</v>
      </c>
      <c r="BP10" s="17">
        <v>0.31599281426992398</v>
      </c>
      <c r="BQ10" s="17">
        <v>0.223281782375578</v>
      </c>
      <c r="BR10" s="17">
        <v>0.25889437493140999</v>
      </c>
      <c r="BS10" s="17"/>
      <c r="BT10" s="17">
        <v>0.30472455937346599</v>
      </c>
      <c r="BU10" s="17">
        <v>0.13167907877770799</v>
      </c>
      <c r="BV10" s="17">
        <v>0.201494248339216</v>
      </c>
      <c r="BW10" s="17"/>
      <c r="BX10" s="17">
        <v>0.27582766535675501</v>
      </c>
      <c r="BY10" s="17">
        <v>0.221312599970306</v>
      </c>
      <c r="BZ10" s="17"/>
      <c r="CA10" s="17">
        <v>0.18268802101832601</v>
      </c>
      <c r="CB10" s="17">
        <v>0.29541179437512899</v>
      </c>
      <c r="CC10" s="17">
        <v>0.27041837936361701</v>
      </c>
      <c r="CD10" s="17">
        <v>0.220684891486326</v>
      </c>
      <c r="CE10" s="17">
        <v>0.18157162243630101</v>
      </c>
    </row>
    <row r="11" spans="2:83" x14ac:dyDescent="0.35">
      <c r="B11" s="18" t="s">
        <v>281</v>
      </c>
      <c r="C11" s="17">
        <v>0.27886267385181801</v>
      </c>
      <c r="D11" s="17">
        <v>0.30443152577882998</v>
      </c>
      <c r="E11" s="17">
        <v>0.25172985175363599</v>
      </c>
      <c r="F11" s="17"/>
      <c r="G11" s="17">
        <v>0.21492025478670901</v>
      </c>
      <c r="H11" s="17">
        <v>0.25070365864727101</v>
      </c>
      <c r="I11" s="17">
        <v>0.29586490054553299</v>
      </c>
      <c r="J11" s="17">
        <v>0.30619614081329</v>
      </c>
      <c r="K11" s="17">
        <v>0.33962392942169101</v>
      </c>
      <c r="L11" s="17">
        <v>0.316476034452635</v>
      </c>
      <c r="M11" s="17"/>
      <c r="N11" s="17">
        <v>0.208764818811051</v>
      </c>
      <c r="O11" s="17">
        <v>0.25920881254360501</v>
      </c>
      <c r="P11" s="17">
        <v>0.32709656970365703</v>
      </c>
      <c r="Q11" s="17">
        <v>0.35184137947586902</v>
      </c>
      <c r="R11" s="17">
        <v>0.327313814835683</v>
      </c>
      <c r="S11" s="17">
        <v>0.381113914907317</v>
      </c>
      <c r="T11" s="17">
        <v>0.155564863668637</v>
      </c>
      <c r="U11" s="17">
        <v>0.199743680903927</v>
      </c>
      <c r="V11" s="17">
        <v>0.27132658105139001</v>
      </c>
      <c r="W11" s="17">
        <v>0.24924818208002</v>
      </c>
      <c r="X11" s="17">
        <v>0.31678243245641602</v>
      </c>
      <c r="Y11" s="17">
        <v>0.34621816975988301</v>
      </c>
      <c r="Z11" s="17"/>
      <c r="AA11" s="17">
        <v>0.25831274814586902</v>
      </c>
      <c r="AB11" s="17">
        <v>0.237901667875731</v>
      </c>
      <c r="AC11" s="17">
        <v>0.29799556449723702</v>
      </c>
      <c r="AD11" s="17">
        <v>0.34172394506427001</v>
      </c>
      <c r="AE11" s="17"/>
      <c r="AF11" s="17">
        <v>0.221211608349839</v>
      </c>
      <c r="AG11" s="17">
        <v>0.26647185118677302</v>
      </c>
      <c r="AH11" s="17">
        <v>0.39266538776214199</v>
      </c>
      <c r="AI11" s="17">
        <v>0.31613749376530997</v>
      </c>
      <c r="AJ11" s="17">
        <v>0.25657294772122702</v>
      </c>
      <c r="AK11" s="17">
        <v>0.36426765902841102</v>
      </c>
      <c r="AL11" s="17"/>
      <c r="AM11" s="17">
        <v>0.228490538455628</v>
      </c>
      <c r="AN11" s="17">
        <v>0.283576600536043</v>
      </c>
      <c r="AO11" s="17">
        <v>0.32926848872192999</v>
      </c>
      <c r="AP11" s="17">
        <v>0.30877199331270999</v>
      </c>
      <c r="AQ11" s="17">
        <v>0.37477153140668401</v>
      </c>
      <c r="AR11" s="17"/>
      <c r="AS11" s="17">
        <v>0.253750722751934</v>
      </c>
      <c r="AT11" s="17">
        <v>0.27566077534389</v>
      </c>
      <c r="AU11" s="17">
        <v>0.327851987604521</v>
      </c>
      <c r="AV11" s="17"/>
      <c r="AW11" s="17">
        <v>0.34049505338330099</v>
      </c>
      <c r="AX11" s="17">
        <v>0.28620975650013503</v>
      </c>
      <c r="AY11" s="17">
        <v>0.21995329669775801</v>
      </c>
      <c r="AZ11" s="17">
        <v>0.28547472789697398</v>
      </c>
      <c r="BA11" s="17">
        <v>0.117579183830009</v>
      </c>
      <c r="BB11" s="17"/>
      <c r="BC11" s="17">
        <v>0.29030342468045101</v>
      </c>
      <c r="BD11" s="17">
        <v>0.264870616584306</v>
      </c>
      <c r="BE11" s="17" t="s">
        <v>101</v>
      </c>
      <c r="BF11" s="17">
        <v>0.34731488043166397</v>
      </c>
      <c r="BG11" s="17">
        <v>0.19793013308687199</v>
      </c>
      <c r="BH11" s="17">
        <v>0.286054616252226</v>
      </c>
      <c r="BI11" s="17">
        <v>0.23878981631172999</v>
      </c>
      <c r="BJ11" s="17"/>
      <c r="BK11" s="17">
        <v>0.28310793645435001</v>
      </c>
      <c r="BL11" s="17">
        <v>0.34213117168613</v>
      </c>
      <c r="BM11" s="17">
        <v>0.24433751007575899</v>
      </c>
      <c r="BN11" s="17">
        <v>0.32845447771787101</v>
      </c>
      <c r="BO11" s="17">
        <v>0.26118053970869298</v>
      </c>
      <c r="BP11" s="17">
        <v>0.235175298039246</v>
      </c>
      <c r="BQ11" s="17">
        <v>0.23247698303702199</v>
      </c>
      <c r="BR11" s="17">
        <v>0.15287507437895601</v>
      </c>
      <c r="BS11" s="17"/>
      <c r="BT11" s="17">
        <v>0.23736103513255</v>
      </c>
      <c r="BU11" s="17">
        <v>0.318808244281094</v>
      </c>
      <c r="BV11" s="17">
        <v>0.304901661578246</v>
      </c>
      <c r="BW11" s="17"/>
      <c r="BX11" s="17">
        <v>0.178086065212686</v>
      </c>
      <c r="BY11" s="17">
        <v>0.33254647777686203</v>
      </c>
      <c r="BZ11" s="17"/>
      <c r="CA11" s="17">
        <v>0.14754029728738499</v>
      </c>
      <c r="CB11" s="17">
        <v>0.27018324928709098</v>
      </c>
      <c r="CC11" s="17">
        <v>0.23323789267102599</v>
      </c>
      <c r="CD11" s="17">
        <v>0.295651007236645</v>
      </c>
      <c r="CE11" s="17">
        <v>0.36872978018401298</v>
      </c>
    </row>
    <row r="12" spans="2:83" ht="43.5" x14ac:dyDescent="0.35">
      <c r="B12" s="18" t="s">
        <v>282</v>
      </c>
      <c r="C12" s="17">
        <v>9.8670306338220007E-2</v>
      </c>
      <c r="D12" s="17">
        <v>8.6082264775600298E-2</v>
      </c>
      <c r="E12" s="17">
        <v>0.111987359921509</v>
      </c>
      <c r="F12" s="17"/>
      <c r="G12" s="17">
        <v>8.5900164237361298E-2</v>
      </c>
      <c r="H12" s="17">
        <v>5.4960574890463701E-2</v>
      </c>
      <c r="I12" s="17">
        <v>7.9437797250949002E-2</v>
      </c>
      <c r="J12" s="17">
        <v>0.15000508403604099</v>
      </c>
      <c r="K12" s="17">
        <v>0.14748516450775001</v>
      </c>
      <c r="L12" s="17">
        <v>9.20498031381594E-2</v>
      </c>
      <c r="M12" s="17"/>
      <c r="N12" s="17">
        <v>7.9235380772018901E-2</v>
      </c>
      <c r="O12" s="17">
        <v>0.117103332858969</v>
      </c>
      <c r="P12" s="17">
        <v>0.105960278691733</v>
      </c>
      <c r="Q12" s="17">
        <v>0.103702948251593</v>
      </c>
      <c r="R12" s="17">
        <v>7.5096009075870496E-2</v>
      </c>
      <c r="S12" s="17">
        <v>6.0530400941012301E-2</v>
      </c>
      <c r="T12" s="17">
        <v>0.13487736069657999</v>
      </c>
      <c r="U12" s="17">
        <v>0.161058149410994</v>
      </c>
      <c r="V12" s="17">
        <v>5.8523978259086999E-2</v>
      </c>
      <c r="W12" s="17">
        <v>0.17806681342476</v>
      </c>
      <c r="X12" s="17">
        <v>0.16413631892828701</v>
      </c>
      <c r="Y12" s="17">
        <v>0</v>
      </c>
      <c r="Z12" s="17"/>
      <c r="AA12" s="17">
        <v>0.119984193794841</v>
      </c>
      <c r="AB12" s="17">
        <v>9.5285452528815595E-2</v>
      </c>
      <c r="AC12" s="17">
        <v>0.107343851643984</v>
      </c>
      <c r="AD12" s="17">
        <v>6.5335438051775704E-2</v>
      </c>
      <c r="AE12" s="17"/>
      <c r="AF12" s="17">
        <v>8.9776868707327206E-2</v>
      </c>
      <c r="AG12" s="17">
        <v>9.8863117772282599E-2</v>
      </c>
      <c r="AH12" s="17">
        <v>4.7655970924308302E-2</v>
      </c>
      <c r="AI12" s="17">
        <v>0.125170930041335</v>
      </c>
      <c r="AJ12" s="17">
        <v>0.16979115889244301</v>
      </c>
      <c r="AK12" s="17">
        <v>4.47429888932784E-2</v>
      </c>
      <c r="AL12" s="17"/>
      <c r="AM12" s="17">
        <v>0.113286252066388</v>
      </c>
      <c r="AN12" s="17">
        <v>9.4156393024292004E-2</v>
      </c>
      <c r="AO12" s="17">
        <v>0.107366698148658</v>
      </c>
      <c r="AP12" s="17">
        <v>0</v>
      </c>
      <c r="AQ12" s="17">
        <v>0.10027556682635499</v>
      </c>
      <c r="AR12" s="17"/>
      <c r="AS12" s="17">
        <v>0.124749876770337</v>
      </c>
      <c r="AT12" s="17">
        <v>0.10548099160926699</v>
      </c>
      <c r="AU12" s="17">
        <v>6.1976309604844702E-2</v>
      </c>
      <c r="AV12" s="17"/>
      <c r="AW12" s="17">
        <v>7.1451530483696193E-2</v>
      </c>
      <c r="AX12" s="17">
        <v>8.40889625604503E-2</v>
      </c>
      <c r="AY12" s="17">
        <v>0.158474301366827</v>
      </c>
      <c r="AZ12" s="17">
        <v>8.2808752889926202E-2</v>
      </c>
      <c r="BA12" s="17">
        <v>8.0773540571315694E-2</v>
      </c>
      <c r="BB12" s="17"/>
      <c r="BC12" s="17">
        <v>0.120326024354572</v>
      </c>
      <c r="BD12" s="17">
        <v>0.118365962629027</v>
      </c>
      <c r="BE12" s="17" t="s">
        <v>101</v>
      </c>
      <c r="BF12" s="17">
        <v>3.5211141009481799E-2</v>
      </c>
      <c r="BG12" s="17">
        <v>6.5418283836264399E-2</v>
      </c>
      <c r="BH12" s="17">
        <v>7.1777870218021997E-2</v>
      </c>
      <c r="BI12" s="17">
        <v>0.125187342522595</v>
      </c>
      <c r="BJ12" s="17"/>
      <c r="BK12" s="17">
        <v>2.0962068775231098E-2</v>
      </c>
      <c r="BL12" s="17">
        <v>6.5478886813438705E-2</v>
      </c>
      <c r="BM12" s="17">
        <v>9.7139498394378701E-2</v>
      </c>
      <c r="BN12" s="17">
        <v>9.9722848870994293E-2</v>
      </c>
      <c r="BO12" s="17">
        <v>0.13958141041609601</v>
      </c>
      <c r="BP12" s="17">
        <v>8.3363645064405606E-2</v>
      </c>
      <c r="BQ12" s="17">
        <v>0.15072777580707</v>
      </c>
      <c r="BR12" s="17">
        <v>0.14330003360281601</v>
      </c>
      <c r="BS12" s="17"/>
      <c r="BT12" s="17">
        <v>9.0891199594977601E-2</v>
      </c>
      <c r="BU12" s="17">
        <v>0.18398225123343001</v>
      </c>
      <c r="BV12" s="17">
        <v>8.2552598456761606E-2</v>
      </c>
      <c r="BW12" s="17"/>
      <c r="BX12" s="17">
        <v>9.7618801582019799E-2</v>
      </c>
      <c r="BY12" s="17">
        <v>9.9500433395180402E-2</v>
      </c>
      <c r="BZ12" s="17"/>
      <c r="CA12" s="17">
        <v>0.11596017761123401</v>
      </c>
      <c r="CB12" s="17">
        <v>9.1721159155832399E-2</v>
      </c>
      <c r="CC12" s="17">
        <v>0.119913883803063</v>
      </c>
      <c r="CD12" s="17">
        <v>0.119157097038614</v>
      </c>
      <c r="CE12" s="17">
        <v>6.3144708234003102E-2</v>
      </c>
    </row>
    <row r="13" spans="2:83" ht="43.5" x14ac:dyDescent="0.35">
      <c r="B13" s="18" t="s">
        <v>283</v>
      </c>
      <c r="C13" s="17">
        <v>3.7736883793887399E-2</v>
      </c>
      <c r="D13" s="17">
        <v>3.6471675823569097E-2</v>
      </c>
      <c r="E13" s="17">
        <v>3.9231225051065001E-2</v>
      </c>
      <c r="F13" s="17"/>
      <c r="G13" s="17">
        <v>6.7370883607084297E-3</v>
      </c>
      <c r="H13" s="17">
        <v>2.6968665168317502E-2</v>
      </c>
      <c r="I13" s="17">
        <v>7.8246217069788005E-3</v>
      </c>
      <c r="J13" s="17">
        <v>7.5162127678837301E-2</v>
      </c>
      <c r="K13" s="17">
        <v>6.4304638294965202E-2</v>
      </c>
      <c r="L13" s="17">
        <v>0.12751971487037</v>
      </c>
      <c r="M13" s="17"/>
      <c r="N13" s="17">
        <v>1.42630041830274E-2</v>
      </c>
      <c r="O13" s="17">
        <v>3.60711385401047E-2</v>
      </c>
      <c r="P13" s="17">
        <v>6.3813586886033904E-2</v>
      </c>
      <c r="Q13" s="17">
        <v>1.51956971012374E-2</v>
      </c>
      <c r="R13" s="17">
        <v>0.111356436372936</v>
      </c>
      <c r="S13" s="17">
        <v>4.8010695585684597E-2</v>
      </c>
      <c r="T13" s="17">
        <v>0</v>
      </c>
      <c r="U13" s="17">
        <v>0</v>
      </c>
      <c r="V13" s="17">
        <v>3.7376430991378003E-2</v>
      </c>
      <c r="W13" s="17">
        <v>2.70230341954719E-2</v>
      </c>
      <c r="X13" s="17">
        <v>2.58831835461154E-2</v>
      </c>
      <c r="Y13" s="17">
        <v>0.11610685615329</v>
      </c>
      <c r="Z13" s="17"/>
      <c r="AA13" s="17">
        <v>1.1344844937551101E-2</v>
      </c>
      <c r="AB13" s="17">
        <v>5.0859979086625103E-2</v>
      </c>
      <c r="AC13" s="17">
        <v>4.7075942199016202E-2</v>
      </c>
      <c r="AD13" s="17">
        <v>4.2782401268032601E-2</v>
      </c>
      <c r="AE13" s="17"/>
      <c r="AF13" s="17">
        <v>1.5875285444778401E-2</v>
      </c>
      <c r="AG13" s="17">
        <v>5.4649597080617403E-2</v>
      </c>
      <c r="AH13" s="17">
        <v>3.86894924905457E-2</v>
      </c>
      <c r="AI13" s="17">
        <v>5.8774277278847202E-2</v>
      </c>
      <c r="AJ13" s="17">
        <v>1.3798481363841901E-2</v>
      </c>
      <c r="AK13" s="17">
        <v>3.4652841548181601E-2</v>
      </c>
      <c r="AL13" s="17"/>
      <c r="AM13" s="17">
        <v>4.14970347250097E-2</v>
      </c>
      <c r="AN13" s="17">
        <v>2.9636532034583302E-2</v>
      </c>
      <c r="AO13" s="17">
        <v>4.3091492051966898E-2</v>
      </c>
      <c r="AP13" s="17">
        <v>0.21835325844405801</v>
      </c>
      <c r="AQ13" s="17">
        <v>4.5042822001463E-2</v>
      </c>
      <c r="AR13" s="17"/>
      <c r="AS13" s="17">
        <v>4.3909572586376303E-2</v>
      </c>
      <c r="AT13" s="17">
        <v>2.99806256889481E-2</v>
      </c>
      <c r="AU13" s="17">
        <v>3.4371156294223902E-2</v>
      </c>
      <c r="AV13" s="17"/>
      <c r="AW13" s="17">
        <v>3.1363380221541198E-2</v>
      </c>
      <c r="AX13" s="17">
        <v>6.1814696047030798E-2</v>
      </c>
      <c r="AY13" s="17">
        <v>2.23904916237972E-2</v>
      </c>
      <c r="AZ13" s="17">
        <v>8.9637718372011805E-3</v>
      </c>
      <c r="BA13" s="17">
        <v>5.8923176553456198E-2</v>
      </c>
      <c r="BB13" s="17"/>
      <c r="BC13" s="17">
        <v>3.4767693878559498E-2</v>
      </c>
      <c r="BD13" s="17">
        <v>2.4110695266758599E-2</v>
      </c>
      <c r="BE13" s="17" t="s">
        <v>101</v>
      </c>
      <c r="BF13" s="17">
        <v>0.11575781953298001</v>
      </c>
      <c r="BG13" s="17">
        <v>6.4156549661419704E-2</v>
      </c>
      <c r="BH13" s="17">
        <v>2.17782581134492E-2</v>
      </c>
      <c r="BI13" s="17">
        <v>4.0830462330807199E-2</v>
      </c>
      <c r="BJ13" s="17"/>
      <c r="BK13" s="17">
        <v>9.7074997153635406E-2</v>
      </c>
      <c r="BL13" s="17">
        <v>5.5451831524172102E-2</v>
      </c>
      <c r="BM13" s="17">
        <v>5.8013528012131603E-2</v>
      </c>
      <c r="BN13" s="17">
        <v>4.0365504642935798E-2</v>
      </c>
      <c r="BO13" s="17">
        <v>3.08224324043644E-2</v>
      </c>
      <c r="BP13" s="17">
        <v>1.30852877660233E-2</v>
      </c>
      <c r="BQ13" s="17">
        <v>0</v>
      </c>
      <c r="BR13" s="17">
        <v>1.6884070073371799E-2</v>
      </c>
      <c r="BS13" s="17"/>
      <c r="BT13" s="17">
        <v>2.9239572749949799E-2</v>
      </c>
      <c r="BU13" s="17">
        <v>6.5061812931805699E-2</v>
      </c>
      <c r="BV13" s="17">
        <v>3.7607446202882498E-2</v>
      </c>
      <c r="BW13" s="17"/>
      <c r="BX13" s="17">
        <v>4.9902879303527402E-2</v>
      </c>
      <c r="BY13" s="17">
        <v>2.9069290609328901E-2</v>
      </c>
      <c r="BZ13" s="17"/>
      <c r="CA13" s="17">
        <v>0</v>
      </c>
      <c r="CB13" s="17">
        <v>1.56105816566283E-2</v>
      </c>
      <c r="CC13" s="17">
        <v>5.1631296732029798E-2</v>
      </c>
      <c r="CD13" s="17">
        <v>5.7285417619989398E-2</v>
      </c>
      <c r="CE13" s="17">
        <v>2.3299172635886899E-2</v>
      </c>
    </row>
    <row r="14" spans="2:83" x14ac:dyDescent="0.35">
      <c r="B14" s="18" t="s">
        <v>113</v>
      </c>
      <c r="C14" s="19">
        <v>7.0805321631303694E-2</v>
      </c>
      <c r="D14" s="19">
        <v>6.8273899193865201E-2</v>
      </c>
      <c r="E14" s="19">
        <v>7.3768869496045206E-2</v>
      </c>
      <c r="F14" s="19"/>
      <c r="G14" s="19">
        <v>6.4666470610831805E-2</v>
      </c>
      <c r="H14" s="19">
        <v>3.4497261461736199E-2</v>
      </c>
      <c r="I14" s="19">
        <v>5.5365991648506599E-2</v>
      </c>
      <c r="J14" s="19">
        <v>8.8077808084231907E-2</v>
      </c>
      <c r="K14" s="19">
        <v>0.14123610584477</v>
      </c>
      <c r="L14" s="19">
        <v>8.3927464970593196E-2</v>
      </c>
      <c r="M14" s="19"/>
      <c r="N14" s="19">
        <v>4.4288585644135001E-2</v>
      </c>
      <c r="O14" s="19">
        <v>7.0259063156368096E-2</v>
      </c>
      <c r="P14" s="19">
        <v>2.65612734771173E-2</v>
      </c>
      <c r="Q14" s="19">
        <v>6.6655869029221201E-2</v>
      </c>
      <c r="R14" s="19">
        <v>4.4568686492845497E-2</v>
      </c>
      <c r="S14" s="19">
        <v>5.7775925224478303E-2</v>
      </c>
      <c r="T14" s="19">
        <v>0.146829965025118</v>
      </c>
      <c r="U14" s="19">
        <v>3.9642102373709E-2</v>
      </c>
      <c r="V14" s="19">
        <v>8.1252904807000301E-2</v>
      </c>
      <c r="W14" s="19">
        <v>0.101253188105734</v>
      </c>
      <c r="X14" s="19">
        <v>0.116939597411885</v>
      </c>
      <c r="Y14" s="19">
        <v>0.11178095782826</v>
      </c>
      <c r="Z14" s="19"/>
      <c r="AA14" s="19">
        <v>4.7400097441436799E-2</v>
      </c>
      <c r="AB14" s="19">
        <v>6.8355789954765406E-2</v>
      </c>
      <c r="AC14" s="19">
        <v>8.4328302458318197E-2</v>
      </c>
      <c r="AD14" s="19">
        <v>8.9186745482508503E-2</v>
      </c>
      <c r="AE14" s="19"/>
      <c r="AF14" s="19">
        <v>5.4518464050217201E-2</v>
      </c>
      <c r="AG14" s="19">
        <v>7.3650654798427001E-2</v>
      </c>
      <c r="AH14" s="19">
        <v>7.7510288624436902E-2</v>
      </c>
      <c r="AI14" s="19">
        <v>6.5121210909796098E-2</v>
      </c>
      <c r="AJ14" s="19">
        <v>7.4295900881921006E-2</v>
      </c>
      <c r="AK14" s="19">
        <v>0.192593710004305</v>
      </c>
      <c r="AL14" s="19"/>
      <c r="AM14" s="19">
        <v>7.1760254831399403E-2</v>
      </c>
      <c r="AN14" s="19">
        <v>3.99665855137405E-2</v>
      </c>
      <c r="AO14" s="19">
        <v>8.1936691675316906E-2</v>
      </c>
      <c r="AP14" s="19">
        <v>0.10338277141895399</v>
      </c>
      <c r="AQ14" s="19">
        <v>5.39564743824947E-2</v>
      </c>
      <c r="AR14" s="19"/>
      <c r="AS14" s="19">
        <v>4.1364820813004403E-2</v>
      </c>
      <c r="AT14" s="19">
        <v>3.6445177990369199E-2</v>
      </c>
      <c r="AU14" s="19">
        <v>7.58114897295281E-2</v>
      </c>
      <c r="AV14" s="19"/>
      <c r="AW14" s="19">
        <v>0.11516619420584499</v>
      </c>
      <c r="AX14" s="19">
        <v>6.42699922777141E-2</v>
      </c>
      <c r="AY14" s="19">
        <v>4.6398619508761403E-2</v>
      </c>
      <c r="AZ14" s="19">
        <v>5.7976660340777399E-2</v>
      </c>
      <c r="BA14" s="19">
        <v>3.7463285320215402E-2</v>
      </c>
      <c r="BB14" s="19"/>
      <c r="BC14" s="19">
        <v>5.5653710261713098E-2</v>
      </c>
      <c r="BD14" s="19">
        <v>6.5933338215900694E-2</v>
      </c>
      <c r="BE14" s="19" t="s">
        <v>101</v>
      </c>
      <c r="BF14" s="19">
        <v>4.60488098588284E-2</v>
      </c>
      <c r="BG14" s="19">
        <v>8.9252895604649399E-2</v>
      </c>
      <c r="BH14" s="19">
        <v>8.5646140773943294E-2</v>
      </c>
      <c r="BI14" s="19">
        <v>0.197390950165683</v>
      </c>
      <c r="BJ14" s="19"/>
      <c r="BK14" s="19">
        <v>0.15367194454309499</v>
      </c>
      <c r="BL14" s="19">
        <v>7.8282664066615104E-2</v>
      </c>
      <c r="BM14" s="19">
        <v>8.9120962015543995E-2</v>
      </c>
      <c r="BN14" s="19">
        <v>7.1695872328962101E-2</v>
      </c>
      <c r="BO14" s="19">
        <v>6.04327151571687E-2</v>
      </c>
      <c r="BP14" s="19">
        <v>2.88241829167648E-2</v>
      </c>
      <c r="BQ14" s="19">
        <v>4.5848850962445398E-2</v>
      </c>
      <c r="BR14" s="19">
        <v>6.0609751806746798E-2</v>
      </c>
      <c r="BS14" s="19"/>
      <c r="BT14" s="19">
        <v>3.08652638673408E-2</v>
      </c>
      <c r="BU14" s="19">
        <v>0.111928306839023</v>
      </c>
      <c r="BV14" s="19">
        <v>9.3233288453449206E-2</v>
      </c>
      <c r="BW14" s="19"/>
      <c r="BX14" s="19">
        <v>5.2566733301512902E-2</v>
      </c>
      <c r="BY14" s="19">
        <v>7.8454620388632101E-2</v>
      </c>
      <c r="BZ14" s="19"/>
      <c r="CA14" s="19">
        <v>4.0664193459762403E-2</v>
      </c>
      <c r="CB14" s="19">
        <v>3.99187946491334E-2</v>
      </c>
      <c r="CC14" s="19">
        <v>7.17726315840886E-2</v>
      </c>
      <c r="CD14" s="19">
        <v>6.8691670174748296E-2</v>
      </c>
      <c r="CE14" s="19">
        <v>9.5166953453461198E-2</v>
      </c>
    </row>
    <row r="15" spans="2:83" x14ac:dyDescent="0.35">
      <c r="B15" s="33" t="s">
        <v>132</v>
      </c>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E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673</v>
      </c>
      <c r="D7" s="10">
        <v>364</v>
      </c>
      <c r="E7" s="10">
        <v>306</v>
      </c>
      <c r="F7" s="10"/>
      <c r="G7" s="10">
        <v>144</v>
      </c>
      <c r="H7" s="10">
        <v>138</v>
      </c>
      <c r="I7" s="10">
        <v>137</v>
      </c>
      <c r="J7" s="10">
        <v>133</v>
      </c>
      <c r="K7" s="10">
        <v>87</v>
      </c>
      <c r="L7" s="10">
        <v>34</v>
      </c>
      <c r="M7" s="10"/>
      <c r="N7" s="10">
        <v>120</v>
      </c>
      <c r="O7" s="10">
        <v>91</v>
      </c>
      <c r="P7" s="10">
        <v>47</v>
      </c>
      <c r="Q7" s="10">
        <v>61</v>
      </c>
      <c r="R7" s="10">
        <v>31</v>
      </c>
      <c r="S7" s="10">
        <v>59</v>
      </c>
      <c r="T7" s="10">
        <v>59</v>
      </c>
      <c r="U7" s="10">
        <v>31</v>
      </c>
      <c r="V7" s="10">
        <v>68</v>
      </c>
      <c r="W7" s="10">
        <v>56</v>
      </c>
      <c r="X7" s="10">
        <v>30</v>
      </c>
      <c r="Y7" s="10">
        <v>20</v>
      </c>
      <c r="Z7" s="10"/>
      <c r="AA7" s="10">
        <v>208</v>
      </c>
      <c r="AB7" s="10">
        <v>195</v>
      </c>
      <c r="AC7" s="10">
        <v>113</v>
      </c>
      <c r="AD7" s="10">
        <v>157</v>
      </c>
      <c r="AE7" s="10"/>
      <c r="AF7" s="10">
        <v>183</v>
      </c>
      <c r="AG7" s="10">
        <v>190</v>
      </c>
      <c r="AH7" s="10">
        <v>88</v>
      </c>
      <c r="AI7" s="10">
        <v>115</v>
      </c>
      <c r="AJ7" s="10">
        <v>72</v>
      </c>
      <c r="AK7" s="10">
        <v>25</v>
      </c>
      <c r="AL7" s="10"/>
      <c r="AM7" s="10">
        <v>217</v>
      </c>
      <c r="AN7" s="10">
        <v>203</v>
      </c>
      <c r="AO7" s="10">
        <v>70</v>
      </c>
      <c r="AP7" s="10">
        <v>4</v>
      </c>
      <c r="AQ7" s="10">
        <v>75</v>
      </c>
      <c r="AR7" s="10"/>
      <c r="AS7" s="10">
        <v>143</v>
      </c>
      <c r="AT7" s="10">
        <v>220</v>
      </c>
      <c r="AU7" s="10">
        <v>77</v>
      </c>
      <c r="AV7" s="10"/>
      <c r="AW7" s="10">
        <v>135</v>
      </c>
      <c r="AX7" s="10">
        <v>208</v>
      </c>
      <c r="AY7" s="10">
        <v>185</v>
      </c>
      <c r="AZ7" s="10">
        <v>120</v>
      </c>
      <c r="BA7" s="10">
        <v>16</v>
      </c>
      <c r="BB7" s="10"/>
      <c r="BC7" s="10">
        <v>212</v>
      </c>
      <c r="BD7" s="10">
        <v>212</v>
      </c>
      <c r="BE7" s="10" t="s">
        <v>100</v>
      </c>
      <c r="BF7" s="10">
        <v>52</v>
      </c>
      <c r="BG7" s="10">
        <v>59</v>
      </c>
      <c r="BH7" s="10">
        <v>109</v>
      </c>
      <c r="BI7" s="10">
        <v>21</v>
      </c>
      <c r="BJ7" s="10"/>
      <c r="BK7" s="10">
        <v>32</v>
      </c>
      <c r="BL7" s="10">
        <v>82</v>
      </c>
      <c r="BM7" s="10">
        <v>152</v>
      </c>
      <c r="BN7" s="10">
        <v>106</v>
      </c>
      <c r="BO7" s="10">
        <v>80</v>
      </c>
      <c r="BP7" s="10">
        <v>87</v>
      </c>
      <c r="BQ7" s="10">
        <v>49</v>
      </c>
      <c r="BR7" s="10">
        <v>55</v>
      </c>
      <c r="BS7" s="10"/>
      <c r="BT7" s="10">
        <v>256</v>
      </c>
      <c r="BU7" s="10">
        <v>91</v>
      </c>
      <c r="BV7" s="10">
        <v>325</v>
      </c>
      <c r="BW7" s="10"/>
      <c r="BX7" s="10">
        <v>237</v>
      </c>
      <c r="BY7" s="10">
        <v>404</v>
      </c>
      <c r="BZ7" s="10"/>
      <c r="CA7" s="10">
        <v>48</v>
      </c>
      <c r="CB7" s="10">
        <v>118</v>
      </c>
      <c r="CC7" s="10">
        <v>201</v>
      </c>
      <c r="CD7" s="10">
        <v>87</v>
      </c>
      <c r="CE7" s="10">
        <v>144</v>
      </c>
    </row>
    <row r="8" spans="2:83" ht="30" customHeight="1" x14ac:dyDescent="0.35">
      <c r="B8" s="11" t="s">
        <v>20</v>
      </c>
      <c r="C8" s="11">
        <v>676</v>
      </c>
      <c r="D8" s="11">
        <v>353</v>
      </c>
      <c r="E8" s="11">
        <v>320</v>
      </c>
      <c r="F8" s="11"/>
      <c r="G8" s="11">
        <v>137</v>
      </c>
      <c r="H8" s="11">
        <v>139</v>
      </c>
      <c r="I8" s="11">
        <v>147</v>
      </c>
      <c r="J8" s="11">
        <v>136</v>
      </c>
      <c r="K8" s="11">
        <v>86</v>
      </c>
      <c r="L8" s="11">
        <v>32</v>
      </c>
      <c r="M8" s="11"/>
      <c r="N8" s="11">
        <v>117</v>
      </c>
      <c r="O8" s="11">
        <v>93</v>
      </c>
      <c r="P8" s="11">
        <v>46</v>
      </c>
      <c r="Q8" s="11">
        <v>63</v>
      </c>
      <c r="R8" s="11">
        <v>33</v>
      </c>
      <c r="S8" s="11">
        <v>65</v>
      </c>
      <c r="T8" s="11">
        <v>59</v>
      </c>
      <c r="U8" s="11">
        <v>28</v>
      </c>
      <c r="V8" s="11">
        <v>68</v>
      </c>
      <c r="W8" s="11">
        <v>54</v>
      </c>
      <c r="X8" s="11">
        <v>29</v>
      </c>
      <c r="Y8" s="11">
        <v>21</v>
      </c>
      <c r="Z8" s="11"/>
      <c r="AA8" s="11">
        <v>200</v>
      </c>
      <c r="AB8" s="11">
        <v>185</v>
      </c>
      <c r="AC8" s="11">
        <v>143</v>
      </c>
      <c r="AD8" s="11">
        <v>148</v>
      </c>
      <c r="AE8" s="11"/>
      <c r="AF8" s="11">
        <v>177</v>
      </c>
      <c r="AG8" s="11">
        <v>191</v>
      </c>
      <c r="AH8" s="11">
        <v>91</v>
      </c>
      <c r="AI8" s="11">
        <v>119</v>
      </c>
      <c r="AJ8" s="11">
        <v>72</v>
      </c>
      <c r="AK8" s="11">
        <v>26</v>
      </c>
      <c r="AL8" s="11"/>
      <c r="AM8" s="11">
        <v>221</v>
      </c>
      <c r="AN8" s="11">
        <v>199</v>
      </c>
      <c r="AO8" s="11">
        <v>72</v>
      </c>
      <c r="AP8" s="11">
        <v>4</v>
      </c>
      <c r="AQ8" s="11">
        <v>76</v>
      </c>
      <c r="AR8" s="11"/>
      <c r="AS8" s="11">
        <v>142</v>
      </c>
      <c r="AT8" s="11">
        <v>216</v>
      </c>
      <c r="AU8" s="11">
        <v>80</v>
      </c>
      <c r="AV8" s="11"/>
      <c r="AW8" s="11">
        <v>138</v>
      </c>
      <c r="AX8" s="11">
        <v>213</v>
      </c>
      <c r="AY8" s="11">
        <v>185</v>
      </c>
      <c r="AZ8" s="11">
        <v>115</v>
      </c>
      <c r="BA8" s="11">
        <v>16</v>
      </c>
      <c r="BB8" s="11"/>
      <c r="BC8" s="11">
        <v>206</v>
      </c>
      <c r="BD8" s="11">
        <v>216</v>
      </c>
      <c r="BE8" s="11" t="s">
        <v>100</v>
      </c>
      <c r="BF8" s="11">
        <v>56</v>
      </c>
      <c r="BG8" s="11">
        <v>57</v>
      </c>
      <c r="BH8" s="11">
        <v>110</v>
      </c>
      <c r="BI8" s="11">
        <v>21</v>
      </c>
      <c r="BJ8" s="11"/>
      <c r="BK8" s="11">
        <v>30</v>
      </c>
      <c r="BL8" s="11">
        <v>82</v>
      </c>
      <c r="BM8" s="11">
        <v>155</v>
      </c>
      <c r="BN8" s="11">
        <v>109</v>
      </c>
      <c r="BO8" s="11">
        <v>85</v>
      </c>
      <c r="BP8" s="11">
        <v>88</v>
      </c>
      <c r="BQ8" s="11">
        <v>47</v>
      </c>
      <c r="BR8" s="11">
        <v>49</v>
      </c>
      <c r="BS8" s="11"/>
      <c r="BT8" s="11">
        <v>260</v>
      </c>
      <c r="BU8" s="11">
        <v>93</v>
      </c>
      <c r="BV8" s="11">
        <v>322</v>
      </c>
      <c r="BW8" s="11"/>
      <c r="BX8" s="11">
        <v>237</v>
      </c>
      <c r="BY8" s="11">
        <v>408</v>
      </c>
      <c r="BZ8" s="11"/>
      <c r="CA8" s="11">
        <v>33</v>
      </c>
      <c r="CB8" s="11">
        <v>126</v>
      </c>
      <c r="CC8" s="11">
        <v>199</v>
      </c>
      <c r="CD8" s="11">
        <v>104</v>
      </c>
      <c r="CE8" s="11">
        <v>144</v>
      </c>
    </row>
    <row r="9" spans="2:83" ht="43.5" x14ac:dyDescent="0.35">
      <c r="B9" s="18" t="s">
        <v>279</v>
      </c>
      <c r="C9" s="17">
        <v>0.26733394141275602</v>
      </c>
      <c r="D9" s="17">
        <v>0.312757707621866</v>
      </c>
      <c r="E9" s="17">
        <v>0.21642479885841001</v>
      </c>
      <c r="F9" s="17"/>
      <c r="G9" s="17">
        <v>0.33048992476001499</v>
      </c>
      <c r="H9" s="17">
        <v>0.30711039666203599</v>
      </c>
      <c r="I9" s="17">
        <v>0.27728202020119802</v>
      </c>
      <c r="J9" s="17">
        <v>0.207305562274372</v>
      </c>
      <c r="K9" s="17">
        <v>0.173150930565344</v>
      </c>
      <c r="L9" s="17">
        <v>0.286865036488612</v>
      </c>
      <c r="M9" s="17"/>
      <c r="N9" s="17">
        <v>0.31901661264224301</v>
      </c>
      <c r="O9" s="17">
        <v>0.23094436797916501</v>
      </c>
      <c r="P9" s="17">
        <v>0.24975013473438601</v>
      </c>
      <c r="Q9" s="17">
        <v>0.22989895551102299</v>
      </c>
      <c r="R9" s="17">
        <v>0.29109390999687401</v>
      </c>
      <c r="S9" s="17">
        <v>0.245696605723462</v>
      </c>
      <c r="T9" s="17">
        <v>0.24618746555613599</v>
      </c>
      <c r="U9" s="17">
        <v>0.24429263205322399</v>
      </c>
      <c r="V9" s="17">
        <v>0.31938310942007903</v>
      </c>
      <c r="W9" s="17">
        <v>0.27957091518724703</v>
      </c>
      <c r="X9" s="17">
        <v>0.123886218905864</v>
      </c>
      <c r="Y9" s="17">
        <v>0.415229434321357</v>
      </c>
      <c r="Z9" s="17"/>
      <c r="AA9" s="17">
        <v>0.30796011462967599</v>
      </c>
      <c r="AB9" s="17">
        <v>0.23210069663584201</v>
      </c>
      <c r="AC9" s="17">
        <v>0.20235458613538099</v>
      </c>
      <c r="AD9" s="17">
        <v>0.31926287848289098</v>
      </c>
      <c r="AE9" s="17"/>
      <c r="AF9" s="17">
        <v>0.35939125500559499</v>
      </c>
      <c r="AG9" s="17">
        <v>0.26544143069949599</v>
      </c>
      <c r="AH9" s="17">
        <v>0.21901933863895701</v>
      </c>
      <c r="AI9" s="17">
        <v>0.22513066879190699</v>
      </c>
      <c r="AJ9" s="17">
        <v>0.164088933769821</v>
      </c>
      <c r="AK9" s="17">
        <v>0.29889410384981702</v>
      </c>
      <c r="AL9" s="17"/>
      <c r="AM9" s="17">
        <v>0.25903511361117398</v>
      </c>
      <c r="AN9" s="17">
        <v>0.299094331327934</v>
      </c>
      <c r="AO9" s="17">
        <v>0.28847214711434299</v>
      </c>
      <c r="AP9" s="17">
        <v>0.73184332316062095</v>
      </c>
      <c r="AQ9" s="17">
        <v>0.19662777308648</v>
      </c>
      <c r="AR9" s="17"/>
      <c r="AS9" s="17">
        <v>0.31280673889937399</v>
      </c>
      <c r="AT9" s="17">
        <v>0.29518638405460201</v>
      </c>
      <c r="AU9" s="17">
        <v>0.22392320672386501</v>
      </c>
      <c r="AV9" s="17"/>
      <c r="AW9" s="17">
        <v>0.22481764387113301</v>
      </c>
      <c r="AX9" s="17">
        <v>0.248553180396823</v>
      </c>
      <c r="AY9" s="17">
        <v>0.27589341454942101</v>
      </c>
      <c r="AZ9" s="17">
        <v>0.32932321855554297</v>
      </c>
      <c r="BA9" s="17">
        <v>0.35558954366117201</v>
      </c>
      <c r="BB9" s="17"/>
      <c r="BC9" s="17">
        <v>0.25489268285959399</v>
      </c>
      <c r="BD9" s="17">
        <v>0.21951623266058401</v>
      </c>
      <c r="BE9" s="17" t="s">
        <v>101</v>
      </c>
      <c r="BF9" s="17">
        <v>0.27568103072410699</v>
      </c>
      <c r="BG9" s="17">
        <v>0.269543839809954</v>
      </c>
      <c r="BH9" s="17">
        <v>0.35725544693982603</v>
      </c>
      <c r="BI9" s="17">
        <v>0.33645005290202001</v>
      </c>
      <c r="BJ9" s="17"/>
      <c r="BK9" s="17">
        <v>0.368114741110323</v>
      </c>
      <c r="BL9" s="17">
        <v>0.23186076984371901</v>
      </c>
      <c r="BM9" s="17">
        <v>0.256898831562899</v>
      </c>
      <c r="BN9" s="17">
        <v>0.290871669292949</v>
      </c>
      <c r="BO9" s="17">
        <v>0.197850052028714</v>
      </c>
      <c r="BP9" s="17">
        <v>0.282141301511457</v>
      </c>
      <c r="BQ9" s="17">
        <v>0.26750894528244801</v>
      </c>
      <c r="BR9" s="17">
        <v>0.389034692907063</v>
      </c>
      <c r="BS9" s="17"/>
      <c r="BT9" s="17">
        <v>0.29591603542664902</v>
      </c>
      <c r="BU9" s="17">
        <v>0.21361502569967</v>
      </c>
      <c r="BV9" s="17">
        <v>0.26025008410085698</v>
      </c>
      <c r="BW9" s="17"/>
      <c r="BX9" s="17">
        <v>0.381188786648061</v>
      </c>
      <c r="BY9" s="17">
        <v>0.206201595622415</v>
      </c>
      <c r="BZ9" s="17"/>
      <c r="CA9" s="17">
        <v>0.62385168699800098</v>
      </c>
      <c r="CB9" s="17">
        <v>0.286276190212366</v>
      </c>
      <c r="CC9" s="17">
        <v>0.237743597274989</v>
      </c>
      <c r="CD9" s="17">
        <v>0.189158990033753</v>
      </c>
      <c r="CE9" s="17">
        <v>0.26077610213636199</v>
      </c>
    </row>
    <row r="10" spans="2:83" ht="43.5" x14ac:dyDescent="0.35">
      <c r="B10" s="18" t="s">
        <v>280</v>
      </c>
      <c r="C10" s="17">
        <v>0.232867134556208</v>
      </c>
      <c r="D10" s="17">
        <v>0.21838071027251801</v>
      </c>
      <c r="E10" s="17">
        <v>0.25112393415885398</v>
      </c>
      <c r="F10" s="17"/>
      <c r="G10" s="17">
        <v>0.33038062488293402</v>
      </c>
      <c r="H10" s="17">
        <v>0.326626495803997</v>
      </c>
      <c r="I10" s="17">
        <v>0.177864875256974</v>
      </c>
      <c r="J10" s="17">
        <v>0.19936100898211201</v>
      </c>
      <c r="K10" s="17">
        <v>0.117224732136485</v>
      </c>
      <c r="L10" s="17">
        <v>0.11300478612034</v>
      </c>
      <c r="M10" s="17"/>
      <c r="N10" s="17">
        <v>0.22646963452861399</v>
      </c>
      <c r="O10" s="17">
        <v>0.25646269890100098</v>
      </c>
      <c r="P10" s="17">
        <v>0.23378154659529199</v>
      </c>
      <c r="Q10" s="17">
        <v>0.15071520788377399</v>
      </c>
      <c r="R10" s="17">
        <v>0.12541950141075001</v>
      </c>
      <c r="S10" s="17">
        <v>0.40405943344596301</v>
      </c>
      <c r="T10" s="17">
        <v>0.254100124620533</v>
      </c>
      <c r="U10" s="17">
        <v>0.190984365682451</v>
      </c>
      <c r="V10" s="17">
        <v>0.25628615394564103</v>
      </c>
      <c r="W10" s="17">
        <v>0.175986351715756</v>
      </c>
      <c r="X10" s="17">
        <v>0.23987155514431899</v>
      </c>
      <c r="Y10" s="17">
        <v>9.9817253239553705E-2</v>
      </c>
      <c r="Z10" s="17"/>
      <c r="AA10" s="17">
        <v>0.235926526329374</v>
      </c>
      <c r="AB10" s="17">
        <v>0.24626590177457799</v>
      </c>
      <c r="AC10" s="17">
        <v>0.263936260852072</v>
      </c>
      <c r="AD10" s="17">
        <v>0.182102068011782</v>
      </c>
      <c r="AE10" s="17"/>
      <c r="AF10" s="17">
        <v>0.21863582016468999</v>
      </c>
      <c r="AG10" s="17">
        <v>0.23178279464120699</v>
      </c>
      <c r="AH10" s="17">
        <v>0.33388351294811902</v>
      </c>
      <c r="AI10" s="17">
        <v>0.216545070864858</v>
      </c>
      <c r="AJ10" s="17">
        <v>0.19977230423817199</v>
      </c>
      <c r="AK10" s="17">
        <v>0.15000176646029301</v>
      </c>
      <c r="AL10" s="17"/>
      <c r="AM10" s="17">
        <v>0.20439399247588</v>
      </c>
      <c r="AN10" s="17">
        <v>0.26487448751311898</v>
      </c>
      <c r="AO10" s="17">
        <v>0.26664056566053501</v>
      </c>
      <c r="AP10" s="17">
        <v>0</v>
      </c>
      <c r="AQ10" s="17">
        <v>0.13883890003115201</v>
      </c>
      <c r="AR10" s="17"/>
      <c r="AS10" s="17">
        <v>0.21429573863231499</v>
      </c>
      <c r="AT10" s="17">
        <v>0.26191855047274998</v>
      </c>
      <c r="AU10" s="17">
        <v>0.33543191669599898</v>
      </c>
      <c r="AV10" s="17"/>
      <c r="AW10" s="17">
        <v>0.17856625282209701</v>
      </c>
      <c r="AX10" s="17">
        <v>0.269771681366273</v>
      </c>
      <c r="AY10" s="17">
        <v>0.205642387928689</v>
      </c>
      <c r="AZ10" s="17">
        <v>0.27774183459205798</v>
      </c>
      <c r="BA10" s="17">
        <v>0.33122467222264701</v>
      </c>
      <c r="BB10" s="17"/>
      <c r="BC10" s="17">
        <v>0.21291998853532701</v>
      </c>
      <c r="BD10" s="17">
        <v>0.25482974251975199</v>
      </c>
      <c r="BE10" s="17" t="s">
        <v>101</v>
      </c>
      <c r="BF10" s="17">
        <v>0.227204578972447</v>
      </c>
      <c r="BG10" s="17">
        <v>0.26827215485584899</v>
      </c>
      <c r="BH10" s="17">
        <v>0.204018942241255</v>
      </c>
      <c r="BI10" s="17">
        <v>0.24653107641868</v>
      </c>
      <c r="BJ10" s="17"/>
      <c r="BK10" s="17">
        <v>0.24165583535563101</v>
      </c>
      <c r="BL10" s="17">
        <v>0.197292361577103</v>
      </c>
      <c r="BM10" s="17">
        <v>0.27293296210573198</v>
      </c>
      <c r="BN10" s="17">
        <v>0.243135401668856</v>
      </c>
      <c r="BO10" s="17">
        <v>0.20480444532845199</v>
      </c>
      <c r="BP10" s="17">
        <v>0.26310923325790803</v>
      </c>
      <c r="BQ10" s="17">
        <v>0.20753943664296401</v>
      </c>
      <c r="BR10" s="17">
        <v>0.17380359650218399</v>
      </c>
      <c r="BS10" s="17"/>
      <c r="BT10" s="17">
        <v>0.24025723533994001</v>
      </c>
      <c r="BU10" s="17">
        <v>0.11052310401052801</v>
      </c>
      <c r="BV10" s="17">
        <v>0.26263324349830097</v>
      </c>
      <c r="BW10" s="17"/>
      <c r="BX10" s="17">
        <v>0.28805086608103297</v>
      </c>
      <c r="BY10" s="17">
        <v>0.19709834174663601</v>
      </c>
      <c r="BZ10" s="17"/>
      <c r="CA10" s="17">
        <v>0.15581759721160299</v>
      </c>
      <c r="CB10" s="17">
        <v>0.27479988652892001</v>
      </c>
      <c r="CC10" s="17">
        <v>0.19544504518103201</v>
      </c>
      <c r="CD10" s="17">
        <v>0.260711734100463</v>
      </c>
      <c r="CE10" s="17">
        <v>0.22683339736244901</v>
      </c>
    </row>
    <row r="11" spans="2:83" x14ac:dyDescent="0.35">
      <c r="B11" s="18" t="s">
        <v>281</v>
      </c>
      <c r="C11" s="17">
        <v>0.27501540414044301</v>
      </c>
      <c r="D11" s="17">
        <v>0.27718485771273998</v>
      </c>
      <c r="E11" s="17">
        <v>0.27110130656877002</v>
      </c>
      <c r="F11" s="17"/>
      <c r="G11" s="17">
        <v>0.210695864011226</v>
      </c>
      <c r="H11" s="17">
        <v>0.207999271733458</v>
      </c>
      <c r="I11" s="17">
        <v>0.25876901846752698</v>
      </c>
      <c r="J11" s="17">
        <v>0.35738283978781499</v>
      </c>
      <c r="K11" s="17">
        <v>0.36080014227926699</v>
      </c>
      <c r="L11" s="17">
        <v>0.33597930270757198</v>
      </c>
      <c r="M11" s="17"/>
      <c r="N11" s="17">
        <v>0.182862890688263</v>
      </c>
      <c r="O11" s="17">
        <v>0.26285509724156297</v>
      </c>
      <c r="P11" s="17">
        <v>0.431084454098901</v>
      </c>
      <c r="Q11" s="17">
        <v>0.30954696793206898</v>
      </c>
      <c r="R11" s="17">
        <v>0.31756086774976899</v>
      </c>
      <c r="S11" s="17">
        <v>0.242248241167411</v>
      </c>
      <c r="T11" s="17">
        <v>0.26227443606821399</v>
      </c>
      <c r="U11" s="17">
        <v>0.31652738757684601</v>
      </c>
      <c r="V11" s="17">
        <v>0.238418797706658</v>
      </c>
      <c r="W11" s="17">
        <v>0.322313625405522</v>
      </c>
      <c r="X11" s="17">
        <v>0.35313543954570298</v>
      </c>
      <c r="Y11" s="17">
        <v>0.30008792599318002</v>
      </c>
      <c r="Z11" s="17"/>
      <c r="AA11" s="17">
        <v>0.197286458536826</v>
      </c>
      <c r="AB11" s="17">
        <v>0.312894902861097</v>
      </c>
      <c r="AC11" s="17">
        <v>0.36159835381684102</v>
      </c>
      <c r="AD11" s="17">
        <v>0.24888366965571901</v>
      </c>
      <c r="AE11" s="17"/>
      <c r="AF11" s="17">
        <v>0.21072854183834899</v>
      </c>
      <c r="AG11" s="17">
        <v>0.25621458813005998</v>
      </c>
      <c r="AH11" s="17">
        <v>0.30804167457903198</v>
      </c>
      <c r="AI11" s="17">
        <v>0.33201148551641302</v>
      </c>
      <c r="AJ11" s="17">
        <v>0.32524069155584101</v>
      </c>
      <c r="AK11" s="17">
        <v>0.33769843007704398</v>
      </c>
      <c r="AL11" s="17"/>
      <c r="AM11" s="17">
        <v>0.26961939418817799</v>
      </c>
      <c r="AN11" s="17">
        <v>0.25843796933601099</v>
      </c>
      <c r="AO11" s="17">
        <v>0.243319974256233</v>
      </c>
      <c r="AP11" s="17">
        <v>0.26815667683937899</v>
      </c>
      <c r="AQ11" s="17">
        <v>0.32856379044332801</v>
      </c>
      <c r="AR11" s="17"/>
      <c r="AS11" s="17">
        <v>0.244501036681011</v>
      </c>
      <c r="AT11" s="17">
        <v>0.244028543102072</v>
      </c>
      <c r="AU11" s="17">
        <v>0.29453506316717498</v>
      </c>
      <c r="AV11" s="17"/>
      <c r="AW11" s="17">
        <v>0.31745442466931201</v>
      </c>
      <c r="AX11" s="17">
        <v>0.268780201690208</v>
      </c>
      <c r="AY11" s="17">
        <v>0.33410255476251099</v>
      </c>
      <c r="AZ11" s="17">
        <v>0.177269619376205</v>
      </c>
      <c r="BA11" s="17">
        <v>0.11012535063427401</v>
      </c>
      <c r="BB11" s="17"/>
      <c r="BC11" s="17">
        <v>0.28834401311593899</v>
      </c>
      <c r="BD11" s="17">
        <v>0.32139119109897102</v>
      </c>
      <c r="BE11" s="17" t="s">
        <v>101</v>
      </c>
      <c r="BF11" s="17">
        <v>0.20791760610693799</v>
      </c>
      <c r="BG11" s="17">
        <v>0.24551571740424599</v>
      </c>
      <c r="BH11" s="17">
        <v>0.23012642270098699</v>
      </c>
      <c r="BI11" s="17">
        <v>0.18688419074634499</v>
      </c>
      <c r="BJ11" s="17"/>
      <c r="BK11" s="17">
        <v>0.26830420619397999</v>
      </c>
      <c r="BL11" s="17">
        <v>0.24565122300171499</v>
      </c>
      <c r="BM11" s="17">
        <v>0.249472575552149</v>
      </c>
      <c r="BN11" s="17">
        <v>0.29858472844373402</v>
      </c>
      <c r="BO11" s="17">
        <v>0.384614209705609</v>
      </c>
      <c r="BP11" s="17">
        <v>0.269684946990774</v>
      </c>
      <c r="BQ11" s="17">
        <v>0.255736008071489</v>
      </c>
      <c r="BR11" s="17">
        <v>0.16929064507549499</v>
      </c>
      <c r="BS11" s="17"/>
      <c r="BT11" s="17">
        <v>0.26422402791681099</v>
      </c>
      <c r="BU11" s="17">
        <v>0.33157026726948502</v>
      </c>
      <c r="BV11" s="17">
        <v>0.266028714709587</v>
      </c>
      <c r="BW11" s="17"/>
      <c r="BX11" s="17">
        <v>0.175589565612118</v>
      </c>
      <c r="BY11" s="17">
        <v>0.33853365900503102</v>
      </c>
      <c r="BZ11" s="17"/>
      <c r="CA11" s="17">
        <v>0.123299400871287</v>
      </c>
      <c r="CB11" s="17">
        <v>0.17051262031480699</v>
      </c>
      <c r="CC11" s="17">
        <v>0.32960097862771798</v>
      </c>
      <c r="CD11" s="17">
        <v>0.396406597264994</v>
      </c>
      <c r="CE11" s="17">
        <v>0.25686986147255197</v>
      </c>
    </row>
    <row r="12" spans="2:83" ht="43.5" x14ac:dyDescent="0.35">
      <c r="B12" s="18" t="s">
        <v>282</v>
      </c>
      <c r="C12" s="17">
        <v>0.13089135031506499</v>
      </c>
      <c r="D12" s="17">
        <v>0.10145072377559899</v>
      </c>
      <c r="E12" s="17">
        <v>0.16249684931766101</v>
      </c>
      <c r="F12" s="17"/>
      <c r="G12" s="17">
        <v>7.8255904893465802E-2</v>
      </c>
      <c r="H12" s="17">
        <v>8.5258142421522895E-2</v>
      </c>
      <c r="I12" s="17">
        <v>0.17734018557308301</v>
      </c>
      <c r="J12" s="17">
        <v>0.15623760878812501</v>
      </c>
      <c r="K12" s="17">
        <v>0.17549821463909401</v>
      </c>
      <c r="L12" s="17">
        <v>0.113408692087101</v>
      </c>
      <c r="M12" s="17"/>
      <c r="N12" s="17">
        <v>0.181346797856454</v>
      </c>
      <c r="O12" s="17">
        <v>0.18698558751303801</v>
      </c>
      <c r="P12" s="17">
        <v>4.36281860220036E-2</v>
      </c>
      <c r="Q12" s="17">
        <v>0.15314104781774901</v>
      </c>
      <c r="R12" s="17">
        <v>0.17175024992517601</v>
      </c>
      <c r="S12" s="17">
        <v>2.8877689343537901E-2</v>
      </c>
      <c r="T12" s="17">
        <v>0.15471337654078701</v>
      </c>
      <c r="U12" s="17">
        <v>0.13792697638144399</v>
      </c>
      <c r="V12" s="17">
        <v>8.8678605530568305E-2</v>
      </c>
      <c r="W12" s="17">
        <v>0.103181221108979</v>
      </c>
      <c r="X12" s="17">
        <v>0.174622554433738</v>
      </c>
      <c r="Y12" s="17">
        <v>4.7380742034254901E-2</v>
      </c>
      <c r="Z12" s="17"/>
      <c r="AA12" s="17">
        <v>0.200653664302017</v>
      </c>
      <c r="AB12" s="17">
        <v>0.12542757884299699</v>
      </c>
      <c r="AC12" s="17">
        <v>8.9779902607668396E-2</v>
      </c>
      <c r="AD12" s="17">
        <v>8.34691255901686E-2</v>
      </c>
      <c r="AE12" s="17"/>
      <c r="AF12" s="17">
        <v>0.13515429809858501</v>
      </c>
      <c r="AG12" s="17">
        <v>0.12917323532635799</v>
      </c>
      <c r="AH12" s="17">
        <v>6.6357922478502598E-2</v>
      </c>
      <c r="AI12" s="17">
        <v>0.15875188785474301</v>
      </c>
      <c r="AJ12" s="17">
        <v>0.143833665142722</v>
      </c>
      <c r="AK12" s="17">
        <v>0.17756477723042599</v>
      </c>
      <c r="AL12" s="17"/>
      <c r="AM12" s="17">
        <v>0.175575293714896</v>
      </c>
      <c r="AN12" s="17">
        <v>0.117921703096674</v>
      </c>
      <c r="AO12" s="17">
        <v>0.137226451207588</v>
      </c>
      <c r="AP12" s="17">
        <v>0</v>
      </c>
      <c r="AQ12" s="17">
        <v>0.110035194673631</v>
      </c>
      <c r="AR12" s="17"/>
      <c r="AS12" s="17">
        <v>0.15968515500120001</v>
      </c>
      <c r="AT12" s="17">
        <v>0.11925843821311399</v>
      </c>
      <c r="AU12" s="17">
        <v>8.7447842514250501E-2</v>
      </c>
      <c r="AV12" s="17"/>
      <c r="AW12" s="17">
        <v>0.11705451022912</v>
      </c>
      <c r="AX12" s="17">
        <v>0.122477324676805</v>
      </c>
      <c r="AY12" s="17">
        <v>0.12989581478023801</v>
      </c>
      <c r="AZ12" s="17">
        <v>0.17291641509502501</v>
      </c>
      <c r="BA12" s="17">
        <v>8.1296139907005002E-2</v>
      </c>
      <c r="BB12" s="17"/>
      <c r="BC12" s="17">
        <v>0.13216051278218899</v>
      </c>
      <c r="BD12" s="17">
        <v>0.12857838189962301</v>
      </c>
      <c r="BE12" s="17" t="s">
        <v>101</v>
      </c>
      <c r="BF12" s="17">
        <v>0.16125876255398799</v>
      </c>
      <c r="BG12" s="17">
        <v>6.5264103463322398E-2</v>
      </c>
      <c r="BH12" s="17">
        <v>0.17879663634349999</v>
      </c>
      <c r="BI12" s="17">
        <v>4.2614941472355498E-2</v>
      </c>
      <c r="BJ12" s="17"/>
      <c r="BK12" s="17">
        <v>3.4580540853641401E-2</v>
      </c>
      <c r="BL12" s="17">
        <v>0.169544712777284</v>
      </c>
      <c r="BM12" s="17">
        <v>0.100768877480648</v>
      </c>
      <c r="BN12" s="17">
        <v>0.12037876596972499</v>
      </c>
      <c r="BO12" s="17">
        <v>0.14992736828101499</v>
      </c>
      <c r="BP12" s="17">
        <v>0.120857723665664</v>
      </c>
      <c r="BQ12" s="17">
        <v>0.20743712167460199</v>
      </c>
      <c r="BR12" s="17">
        <v>0.17594331857498799</v>
      </c>
      <c r="BS12" s="17"/>
      <c r="BT12" s="17">
        <v>0.13001937126518301</v>
      </c>
      <c r="BU12" s="17">
        <v>0.19603103604389899</v>
      </c>
      <c r="BV12" s="17">
        <v>0.113058001076004</v>
      </c>
      <c r="BW12" s="17"/>
      <c r="BX12" s="17">
        <v>9.2873518219127205E-2</v>
      </c>
      <c r="BY12" s="17">
        <v>0.14950476680813801</v>
      </c>
      <c r="BZ12" s="17"/>
      <c r="CA12" s="17">
        <v>7.78455701336601E-2</v>
      </c>
      <c r="CB12" s="17">
        <v>0.20874972178208201</v>
      </c>
      <c r="CC12" s="17">
        <v>0.146191730267451</v>
      </c>
      <c r="CD12" s="17">
        <v>0.10175173593934</v>
      </c>
      <c r="CE12" s="17">
        <v>8.8789390410628194E-2</v>
      </c>
    </row>
    <row r="13" spans="2:83" ht="43.5" x14ac:dyDescent="0.35">
      <c r="B13" s="18" t="s">
        <v>283</v>
      </c>
      <c r="C13" s="17">
        <v>3.0617617235759901E-2</v>
      </c>
      <c r="D13" s="17">
        <v>2.47285840050212E-2</v>
      </c>
      <c r="E13" s="17">
        <v>3.7415416496199803E-2</v>
      </c>
      <c r="F13" s="17"/>
      <c r="G13" s="17">
        <v>1.40783854140747E-2</v>
      </c>
      <c r="H13" s="17">
        <v>3.0440745386637099E-2</v>
      </c>
      <c r="I13" s="17">
        <v>3.81511808730838E-2</v>
      </c>
      <c r="J13" s="17">
        <v>2.4404016546580198E-2</v>
      </c>
      <c r="K13" s="17">
        <v>5.5684515629276697E-2</v>
      </c>
      <c r="L13" s="17">
        <v>2.6646177583175001E-2</v>
      </c>
      <c r="M13" s="17"/>
      <c r="N13" s="17">
        <v>3.1016673573711798E-2</v>
      </c>
      <c r="O13" s="17">
        <v>1.40235475164258E-2</v>
      </c>
      <c r="P13" s="17">
        <v>2.0026182683018E-2</v>
      </c>
      <c r="Q13" s="17">
        <v>4.8306426006027803E-2</v>
      </c>
      <c r="R13" s="17">
        <v>0</v>
      </c>
      <c r="S13" s="17">
        <v>3.3435220324058802E-2</v>
      </c>
      <c r="T13" s="17">
        <v>4.9191658877858403E-2</v>
      </c>
      <c r="U13" s="17">
        <v>0</v>
      </c>
      <c r="V13" s="17">
        <v>3.6457535564798797E-2</v>
      </c>
      <c r="W13" s="17">
        <v>3.19095244272148E-2</v>
      </c>
      <c r="X13" s="17">
        <v>5.1154034804028602E-2</v>
      </c>
      <c r="Y13" s="17">
        <v>4.90599024633789E-2</v>
      </c>
      <c r="Z13" s="17"/>
      <c r="AA13" s="17">
        <v>3.0999337814845599E-2</v>
      </c>
      <c r="AB13" s="17">
        <v>3.22390995758009E-2</v>
      </c>
      <c r="AC13" s="17">
        <v>1.9579181426796301E-2</v>
      </c>
      <c r="AD13" s="17">
        <v>3.87076477478469E-2</v>
      </c>
      <c r="AE13" s="17"/>
      <c r="AF13" s="17">
        <v>3.3877664349839201E-2</v>
      </c>
      <c r="AG13" s="17">
        <v>5.3397971556607797E-2</v>
      </c>
      <c r="AH13" s="17">
        <v>0</v>
      </c>
      <c r="AI13" s="17">
        <v>2.8228379075506699E-2</v>
      </c>
      <c r="AJ13" s="17">
        <v>1.5754503780375299E-2</v>
      </c>
      <c r="AK13" s="17">
        <v>0</v>
      </c>
      <c r="AL13" s="17"/>
      <c r="AM13" s="17">
        <v>1.7166249187820601E-2</v>
      </c>
      <c r="AN13" s="17">
        <v>3.2210449674507001E-2</v>
      </c>
      <c r="AO13" s="17">
        <v>1.81702559596814E-2</v>
      </c>
      <c r="AP13" s="17">
        <v>0</v>
      </c>
      <c r="AQ13" s="17">
        <v>7.2633772740852406E-2</v>
      </c>
      <c r="AR13" s="17"/>
      <c r="AS13" s="17">
        <v>2.2063020742882099E-2</v>
      </c>
      <c r="AT13" s="17">
        <v>3.1436829812673199E-2</v>
      </c>
      <c r="AU13" s="17">
        <v>1.6312063229385099E-2</v>
      </c>
      <c r="AV13" s="17"/>
      <c r="AW13" s="17">
        <v>3.8267389808378897E-2</v>
      </c>
      <c r="AX13" s="17">
        <v>3.29184320915063E-2</v>
      </c>
      <c r="AY13" s="17">
        <v>1.8783890670090099E-2</v>
      </c>
      <c r="AZ13" s="17">
        <v>2.60046867933564E-2</v>
      </c>
      <c r="BA13" s="17">
        <v>6.8887320745251807E-2</v>
      </c>
      <c r="BB13" s="17"/>
      <c r="BC13" s="17">
        <v>3.1848331983627E-2</v>
      </c>
      <c r="BD13" s="17">
        <v>3.2479712656749198E-2</v>
      </c>
      <c r="BE13" s="17" t="s">
        <v>101</v>
      </c>
      <c r="BF13" s="17">
        <v>3.9779955712137903E-2</v>
      </c>
      <c r="BG13" s="17">
        <v>3.3834088396715499E-2</v>
      </c>
      <c r="BH13" s="17">
        <v>9.7870461796707598E-3</v>
      </c>
      <c r="BI13" s="17">
        <v>8.89065828280481E-2</v>
      </c>
      <c r="BJ13" s="17"/>
      <c r="BK13" s="17">
        <v>3.0576091536996801E-2</v>
      </c>
      <c r="BL13" s="17">
        <v>5.03402324318937E-2</v>
      </c>
      <c r="BM13" s="17">
        <v>4.0355571387529897E-2</v>
      </c>
      <c r="BN13" s="17">
        <v>1.36468495924563E-2</v>
      </c>
      <c r="BO13" s="17">
        <v>6.28039246562095E-2</v>
      </c>
      <c r="BP13" s="17">
        <v>7.1738648525170104E-3</v>
      </c>
      <c r="BQ13" s="17">
        <v>2.2413759504650198E-2</v>
      </c>
      <c r="BR13" s="17">
        <v>0</v>
      </c>
      <c r="BS13" s="17"/>
      <c r="BT13" s="17">
        <v>2.3400511088039901E-2</v>
      </c>
      <c r="BU13" s="17">
        <v>2.9849833607209299E-2</v>
      </c>
      <c r="BV13" s="17">
        <v>3.6728776604188398E-2</v>
      </c>
      <c r="BW13" s="17"/>
      <c r="BX13" s="17">
        <v>2.4085474662186999E-2</v>
      </c>
      <c r="BY13" s="17">
        <v>3.6735485272256903E-2</v>
      </c>
      <c r="BZ13" s="17"/>
      <c r="CA13" s="17">
        <v>1.9185744785449699E-2</v>
      </c>
      <c r="CB13" s="17">
        <v>3.6240643107838699E-2</v>
      </c>
      <c r="CC13" s="17">
        <v>3.0494017905054599E-2</v>
      </c>
      <c r="CD13" s="17">
        <v>2.6822984021615801E-2</v>
      </c>
      <c r="CE13" s="17">
        <v>3.8862331661386099E-2</v>
      </c>
    </row>
    <row r="14" spans="2:83" x14ac:dyDescent="0.35">
      <c r="B14" s="18" t="s">
        <v>113</v>
      </c>
      <c r="C14" s="19">
        <v>6.3274552339767101E-2</v>
      </c>
      <c r="D14" s="19">
        <v>6.5497416612256304E-2</v>
      </c>
      <c r="E14" s="19">
        <v>6.1437694600105702E-2</v>
      </c>
      <c r="F14" s="19"/>
      <c r="G14" s="19">
        <v>3.6099296038284302E-2</v>
      </c>
      <c r="H14" s="19">
        <v>4.2564947992349597E-2</v>
      </c>
      <c r="I14" s="19">
        <v>7.0592719628133502E-2</v>
      </c>
      <c r="J14" s="19">
        <v>5.5308963620996299E-2</v>
      </c>
      <c r="K14" s="19">
        <v>0.117641464750534</v>
      </c>
      <c r="L14" s="19">
        <v>0.12409600501320101</v>
      </c>
      <c r="M14" s="19"/>
      <c r="N14" s="19">
        <v>5.9287390710715301E-2</v>
      </c>
      <c r="O14" s="19">
        <v>4.8728700848807198E-2</v>
      </c>
      <c r="P14" s="19">
        <v>2.1729495866398701E-2</v>
      </c>
      <c r="Q14" s="19">
        <v>0.108391394849357</v>
      </c>
      <c r="R14" s="19">
        <v>9.4175470917431406E-2</v>
      </c>
      <c r="S14" s="19">
        <v>4.5682809995567702E-2</v>
      </c>
      <c r="T14" s="19">
        <v>3.3532938336471099E-2</v>
      </c>
      <c r="U14" s="19">
        <v>0.11026863830603501</v>
      </c>
      <c r="V14" s="19">
        <v>6.0775797832255E-2</v>
      </c>
      <c r="W14" s="19">
        <v>8.7038362155281004E-2</v>
      </c>
      <c r="X14" s="19">
        <v>5.7330197166346901E-2</v>
      </c>
      <c r="Y14" s="19">
        <v>8.8424741948275307E-2</v>
      </c>
      <c r="Z14" s="19"/>
      <c r="AA14" s="19">
        <v>2.7173898387260802E-2</v>
      </c>
      <c r="AB14" s="19">
        <v>5.10718203096861E-2</v>
      </c>
      <c r="AC14" s="19">
        <v>6.2751715161240604E-2</v>
      </c>
      <c r="AD14" s="19">
        <v>0.127574610511592</v>
      </c>
      <c r="AE14" s="19"/>
      <c r="AF14" s="19">
        <v>4.22124205429407E-2</v>
      </c>
      <c r="AG14" s="19">
        <v>6.3989979646270706E-2</v>
      </c>
      <c r="AH14" s="19">
        <v>7.2697551355388898E-2</v>
      </c>
      <c r="AI14" s="19">
        <v>3.9332507896572701E-2</v>
      </c>
      <c r="AJ14" s="19">
        <v>0.151309901513068</v>
      </c>
      <c r="AK14" s="19">
        <v>3.5840922382419302E-2</v>
      </c>
      <c r="AL14" s="19"/>
      <c r="AM14" s="19">
        <v>7.4209956822051296E-2</v>
      </c>
      <c r="AN14" s="19">
        <v>2.7461059051754701E-2</v>
      </c>
      <c r="AO14" s="19">
        <v>4.6170605801619503E-2</v>
      </c>
      <c r="AP14" s="19">
        <v>0</v>
      </c>
      <c r="AQ14" s="19">
        <v>0.15330056902455599</v>
      </c>
      <c r="AR14" s="19"/>
      <c r="AS14" s="19">
        <v>4.6648310043218601E-2</v>
      </c>
      <c r="AT14" s="19">
        <v>4.8171254344788597E-2</v>
      </c>
      <c r="AU14" s="19">
        <v>4.2349907669324803E-2</v>
      </c>
      <c r="AV14" s="19"/>
      <c r="AW14" s="19">
        <v>0.12383977859996</v>
      </c>
      <c r="AX14" s="19">
        <v>5.7499179778384001E-2</v>
      </c>
      <c r="AY14" s="19">
        <v>3.5681937309051101E-2</v>
      </c>
      <c r="AZ14" s="19">
        <v>1.6744225587813199E-2</v>
      </c>
      <c r="BA14" s="19">
        <v>5.2876972829649198E-2</v>
      </c>
      <c r="BB14" s="19"/>
      <c r="BC14" s="19">
        <v>7.9834470723324405E-2</v>
      </c>
      <c r="BD14" s="19">
        <v>4.3204739164321097E-2</v>
      </c>
      <c r="BE14" s="19" t="s">
        <v>101</v>
      </c>
      <c r="BF14" s="19">
        <v>8.8158065930382307E-2</v>
      </c>
      <c r="BG14" s="19">
        <v>0.117570096069913</v>
      </c>
      <c r="BH14" s="19">
        <v>2.0015505594760698E-2</v>
      </c>
      <c r="BI14" s="19">
        <v>9.8613155632551797E-2</v>
      </c>
      <c r="BJ14" s="19"/>
      <c r="BK14" s="19">
        <v>5.6768584949427797E-2</v>
      </c>
      <c r="BL14" s="19">
        <v>0.10531070036828501</v>
      </c>
      <c r="BM14" s="19">
        <v>7.9571181911042496E-2</v>
      </c>
      <c r="BN14" s="19">
        <v>3.33825850322804E-2</v>
      </c>
      <c r="BO14" s="19">
        <v>0</v>
      </c>
      <c r="BP14" s="19">
        <v>5.70329297216806E-2</v>
      </c>
      <c r="BQ14" s="19">
        <v>3.9364728823847402E-2</v>
      </c>
      <c r="BR14" s="19">
        <v>9.1927746940269298E-2</v>
      </c>
      <c r="BS14" s="19"/>
      <c r="BT14" s="19">
        <v>4.6182818963377503E-2</v>
      </c>
      <c r="BU14" s="19">
        <v>0.118410733369208</v>
      </c>
      <c r="BV14" s="19">
        <v>6.1301180011063501E-2</v>
      </c>
      <c r="BW14" s="19"/>
      <c r="BX14" s="19">
        <v>3.8211788777474102E-2</v>
      </c>
      <c r="BY14" s="19">
        <v>7.19261515455238E-2</v>
      </c>
      <c r="BZ14" s="19"/>
      <c r="CA14" s="19">
        <v>0</v>
      </c>
      <c r="CB14" s="19">
        <v>2.3420938053986599E-2</v>
      </c>
      <c r="CC14" s="19">
        <v>6.0524630743754901E-2</v>
      </c>
      <c r="CD14" s="19">
        <v>2.51479586398341E-2</v>
      </c>
      <c r="CE14" s="19">
        <v>0.127868916956622</v>
      </c>
    </row>
    <row r="15" spans="2:83" x14ac:dyDescent="0.35">
      <c r="B15" s="33" t="s">
        <v>142</v>
      </c>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E19"/>
  <sheetViews>
    <sheetView showGridLines="0" topLeftCell="A4"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422</v>
      </c>
      <c r="D7" s="10">
        <v>204</v>
      </c>
      <c r="E7" s="10">
        <v>218</v>
      </c>
      <c r="F7" s="10"/>
      <c r="G7" s="10" t="s">
        <v>100</v>
      </c>
      <c r="H7" s="10" t="s">
        <v>100</v>
      </c>
      <c r="I7" s="10" t="s">
        <v>100</v>
      </c>
      <c r="J7" s="10">
        <v>5</v>
      </c>
      <c r="K7" s="10">
        <v>54</v>
      </c>
      <c r="L7" s="10">
        <v>363</v>
      </c>
      <c r="M7" s="10"/>
      <c r="N7" s="10">
        <v>24</v>
      </c>
      <c r="O7" s="10">
        <v>47</v>
      </c>
      <c r="P7" s="10">
        <v>50</v>
      </c>
      <c r="Q7" s="10">
        <v>33</v>
      </c>
      <c r="R7" s="10">
        <v>35</v>
      </c>
      <c r="S7" s="10">
        <v>23</v>
      </c>
      <c r="T7" s="10">
        <v>37</v>
      </c>
      <c r="U7" s="10">
        <v>23</v>
      </c>
      <c r="V7" s="10">
        <v>53</v>
      </c>
      <c r="W7" s="10">
        <v>57</v>
      </c>
      <c r="X7" s="10">
        <v>30</v>
      </c>
      <c r="Y7" s="10">
        <v>10</v>
      </c>
      <c r="Z7" s="10"/>
      <c r="AA7" s="10">
        <v>121</v>
      </c>
      <c r="AB7" s="10">
        <v>102</v>
      </c>
      <c r="AC7" s="10">
        <v>67</v>
      </c>
      <c r="AD7" s="10">
        <v>128</v>
      </c>
      <c r="AE7" s="10"/>
      <c r="AF7" s="10">
        <v>24</v>
      </c>
      <c r="AG7" s="10">
        <v>139</v>
      </c>
      <c r="AH7" s="10">
        <v>51</v>
      </c>
      <c r="AI7" s="10">
        <v>102</v>
      </c>
      <c r="AJ7" s="10">
        <v>83</v>
      </c>
      <c r="AK7" s="10">
        <v>23</v>
      </c>
      <c r="AL7" s="10"/>
      <c r="AM7" s="10">
        <v>238</v>
      </c>
      <c r="AN7" s="10">
        <v>61</v>
      </c>
      <c r="AO7" s="10">
        <v>40</v>
      </c>
      <c r="AP7" s="10">
        <v>11</v>
      </c>
      <c r="AQ7" s="10">
        <v>25</v>
      </c>
      <c r="AR7" s="10"/>
      <c r="AS7" s="10">
        <v>170</v>
      </c>
      <c r="AT7" s="10">
        <v>85</v>
      </c>
      <c r="AU7" s="10">
        <v>19</v>
      </c>
      <c r="AV7" s="10"/>
      <c r="AW7" s="10">
        <v>137</v>
      </c>
      <c r="AX7" s="10">
        <v>118</v>
      </c>
      <c r="AY7" s="10">
        <v>90</v>
      </c>
      <c r="AZ7" s="10">
        <v>23</v>
      </c>
      <c r="BA7" s="10">
        <v>4</v>
      </c>
      <c r="BB7" s="10"/>
      <c r="BC7" s="10">
        <v>349</v>
      </c>
      <c r="BD7" s="10">
        <v>14</v>
      </c>
      <c r="BE7" s="10" t="s">
        <v>100</v>
      </c>
      <c r="BF7" s="10">
        <v>16</v>
      </c>
      <c r="BG7" s="10">
        <v>18</v>
      </c>
      <c r="BH7" s="10">
        <v>21</v>
      </c>
      <c r="BI7" s="10">
        <v>3</v>
      </c>
      <c r="BJ7" s="10"/>
      <c r="BK7" s="10">
        <v>20</v>
      </c>
      <c r="BL7" s="10">
        <v>115</v>
      </c>
      <c r="BM7" s="10">
        <v>110</v>
      </c>
      <c r="BN7" s="10">
        <v>68</v>
      </c>
      <c r="BO7" s="10">
        <v>31</v>
      </c>
      <c r="BP7" s="10">
        <v>31</v>
      </c>
      <c r="BQ7" s="10">
        <v>5</v>
      </c>
      <c r="BR7" s="10">
        <v>7</v>
      </c>
      <c r="BS7" s="10"/>
      <c r="BT7" s="10">
        <v>15</v>
      </c>
      <c r="BU7" s="10">
        <v>302</v>
      </c>
      <c r="BV7" s="10">
        <v>104</v>
      </c>
      <c r="BW7" s="10"/>
      <c r="BX7" s="10">
        <v>15</v>
      </c>
      <c r="BY7" s="10">
        <v>55</v>
      </c>
      <c r="BZ7" s="10"/>
      <c r="CA7" s="10" t="s">
        <v>100</v>
      </c>
      <c r="CB7" s="10" t="s">
        <v>100</v>
      </c>
      <c r="CC7" s="10" t="s">
        <v>100</v>
      </c>
      <c r="CD7" s="10" t="s">
        <v>100</v>
      </c>
      <c r="CE7" s="10" t="s">
        <v>100</v>
      </c>
    </row>
    <row r="8" spans="2:83" ht="30" customHeight="1" x14ac:dyDescent="0.35">
      <c r="B8" s="11" t="s">
        <v>20</v>
      </c>
      <c r="C8" s="11">
        <v>414</v>
      </c>
      <c r="D8" s="11">
        <v>199</v>
      </c>
      <c r="E8" s="11">
        <v>215</v>
      </c>
      <c r="F8" s="11"/>
      <c r="G8" s="11" t="s">
        <v>100</v>
      </c>
      <c r="H8" s="11" t="s">
        <v>100</v>
      </c>
      <c r="I8" s="11" t="s">
        <v>100</v>
      </c>
      <c r="J8" s="11">
        <v>5</v>
      </c>
      <c r="K8" s="11">
        <v>53</v>
      </c>
      <c r="L8" s="11">
        <v>356</v>
      </c>
      <c r="M8" s="11"/>
      <c r="N8" s="11">
        <v>24</v>
      </c>
      <c r="O8" s="11">
        <v>47</v>
      </c>
      <c r="P8" s="11">
        <v>50</v>
      </c>
      <c r="Q8" s="11">
        <v>32</v>
      </c>
      <c r="R8" s="11">
        <v>37</v>
      </c>
      <c r="S8" s="11">
        <v>25</v>
      </c>
      <c r="T8" s="11">
        <v>38</v>
      </c>
      <c r="U8" s="11">
        <v>19</v>
      </c>
      <c r="V8" s="11">
        <v>54</v>
      </c>
      <c r="W8" s="11">
        <v>51</v>
      </c>
      <c r="X8" s="11">
        <v>28</v>
      </c>
      <c r="Y8" s="11">
        <v>9</v>
      </c>
      <c r="Z8" s="11"/>
      <c r="AA8" s="11">
        <v>120</v>
      </c>
      <c r="AB8" s="11">
        <v>94</v>
      </c>
      <c r="AC8" s="11">
        <v>84</v>
      </c>
      <c r="AD8" s="11">
        <v>112</v>
      </c>
      <c r="AE8" s="11"/>
      <c r="AF8" s="11">
        <v>23</v>
      </c>
      <c r="AG8" s="11">
        <v>138</v>
      </c>
      <c r="AH8" s="11">
        <v>50</v>
      </c>
      <c r="AI8" s="11">
        <v>98</v>
      </c>
      <c r="AJ8" s="11">
        <v>82</v>
      </c>
      <c r="AK8" s="11">
        <v>24</v>
      </c>
      <c r="AL8" s="11"/>
      <c r="AM8" s="11">
        <v>236</v>
      </c>
      <c r="AN8" s="11">
        <v>59</v>
      </c>
      <c r="AO8" s="11">
        <v>39</v>
      </c>
      <c r="AP8" s="11">
        <v>12</v>
      </c>
      <c r="AQ8" s="11">
        <v>23</v>
      </c>
      <c r="AR8" s="11"/>
      <c r="AS8" s="11">
        <v>170</v>
      </c>
      <c r="AT8" s="11">
        <v>83</v>
      </c>
      <c r="AU8" s="11">
        <v>17</v>
      </c>
      <c r="AV8" s="11"/>
      <c r="AW8" s="11">
        <v>137</v>
      </c>
      <c r="AX8" s="11">
        <v>117</v>
      </c>
      <c r="AY8" s="11">
        <v>87</v>
      </c>
      <c r="AZ8" s="11">
        <v>22</v>
      </c>
      <c r="BA8" s="11">
        <v>4</v>
      </c>
      <c r="BB8" s="11"/>
      <c r="BC8" s="11">
        <v>346</v>
      </c>
      <c r="BD8" s="11">
        <v>13</v>
      </c>
      <c r="BE8" s="11" t="s">
        <v>100</v>
      </c>
      <c r="BF8" s="11">
        <v>15</v>
      </c>
      <c r="BG8" s="11">
        <v>17</v>
      </c>
      <c r="BH8" s="11">
        <v>20</v>
      </c>
      <c r="BI8" s="11">
        <v>2</v>
      </c>
      <c r="BJ8" s="11"/>
      <c r="BK8" s="11">
        <v>19</v>
      </c>
      <c r="BL8" s="11">
        <v>108</v>
      </c>
      <c r="BM8" s="11">
        <v>111</v>
      </c>
      <c r="BN8" s="11">
        <v>69</v>
      </c>
      <c r="BO8" s="11">
        <v>32</v>
      </c>
      <c r="BP8" s="11">
        <v>30</v>
      </c>
      <c r="BQ8" s="11">
        <v>5</v>
      </c>
      <c r="BR8" s="11">
        <v>7</v>
      </c>
      <c r="BS8" s="11"/>
      <c r="BT8" s="11">
        <v>15</v>
      </c>
      <c r="BU8" s="11">
        <v>297</v>
      </c>
      <c r="BV8" s="11">
        <v>102</v>
      </c>
      <c r="BW8" s="11"/>
      <c r="BX8" s="11">
        <v>15</v>
      </c>
      <c r="BY8" s="11">
        <v>54</v>
      </c>
      <c r="BZ8" s="11"/>
      <c r="CA8" s="11" t="s">
        <v>100</v>
      </c>
      <c r="CB8" s="11" t="s">
        <v>100</v>
      </c>
      <c r="CC8" s="11" t="s">
        <v>100</v>
      </c>
      <c r="CD8" s="11" t="s">
        <v>100</v>
      </c>
      <c r="CE8" s="11" t="s">
        <v>100</v>
      </c>
    </row>
    <row r="9" spans="2:83" ht="43.5" x14ac:dyDescent="0.35">
      <c r="B9" s="18" t="s">
        <v>279</v>
      </c>
      <c r="C9" s="17">
        <v>0.119223842861405</v>
      </c>
      <c r="D9" s="17">
        <v>0.14360704343434799</v>
      </c>
      <c r="E9" s="17">
        <v>9.6725110334020606E-2</v>
      </c>
      <c r="F9" s="17"/>
      <c r="G9" s="17" t="s">
        <v>101</v>
      </c>
      <c r="H9" s="17" t="s">
        <v>101</v>
      </c>
      <c r="I9" s="17" t="s">
        <v>101</v>
      </c>
      <c r="J9" s="17">
        <v>0.195874490403907</v>
      </c>
      <c r="K9" s="17">
        <v>0.135919268862841</v>
      </c>
      <c r="L9" s="17">
        <v>0.115724124396849</v>
      </c>
      <c r="M9" s="17"/>
      <c r="N9" s="17">
        <v>0.164486627947634</v>
      </c>
      <c r="O9" s="17">
        <v>0.13127414660829001</v>
      </c>
      <c r="P9" s="17">
        <v>6.2378366437071599E-2</v>
      </c>
      <c r="Q9" s="17">
        <v>0.125086807629331</v>
      </c>
      <c r="R9" s="17">
        <v>7.4904198859028603E-2</v>
      </c>
      <c r="S9" s="17">
        <v>6.8882480229089493E-2</v>
      </c>
      <c r="T9" s="17">
        <v>6.5251521248966798E-2</v>
      </c>
      <c r="U9" s="17">
        <v>0.13706984401066399</v>
      </c>
      <c r="V9" s="17">
        <v>0.168902557409844</v>
      </c>
      <c r="W9" s="17">
        <v>0.13447324188910101</v>
      </c>
      <c r="X9" s="17">
        <v>0.237048499211096</v>
      </c>
      <c r="Y9" s="17">
        <v>0</v>
      </c>
      <c r="Z9" s="17"/>
      <c r="AA9" s="17">
        <v>0.14960049011293899</v>
      </c>
      <c r="AB9" s="17">
        <v>0.14597772135023501</v>
      </c>
      <c r="AC9" s="17">
        <v>0.100804961700019</v>
      </c>
      <c r="AD9" s="17">
        <v>8.2651954195192098E-2</v>
      </c>
      <c r="AE9" s="17"/>
      <c r="AF9" s="17">
        <v>8.6074151199832902E-2</v>
      </c>
      <c r="AG9" s="17">
        <v>0.13361658103632701</v>
      </c>
      <c r="AH9" s="17">
        <v>8.23457379761353E-2</v>
      </c>
      <c r="AI9" s="17">
        <v>0.15391467311069101</v>
      </c>
      <c r="AJ9" s="17">
        <v>6.2677649709610997E-2</v>
      </c>
      <c r="AK9" s="17">
        <v>0.19762297308476101</v>
      </c>
      <c r="AL9" s="17"/>
      <c r="AM9" s="17">
        <v>0.12959248250301</v>
      </c>
      <c r="AN9" s="17">
        <v>0.148529904005584</v>
      </c>
      <c r="AO9" s="17">
        <v>8.7290889987978001E-2</v>
      </c>
      <c r="AP9" s="17">
        <v>0.15317228075793099</v>
      </c>
      <c r="AQ9" s="17">
        <v>4.0655213672536501E-2</v>
      </c>
      <c r="AR9" s="17"/>
      <c r="AS9" s="17">
        <v>0.13442455652577401</v>
      </c>
      <c r="AT9" s="17">
        <v>0.12633600034874701</v>
      </c>
      <c r="AU9" s="17">
        <v>0.14662730341465699</v>
      </c>
      <c r="AV9" s="17"/>
      <c r="AW9" s="17">
        <v>0.138573054488874</v>
      </c>
      <c r="AX9" s="17">
        <v>0.135945674584277</v>
      </c>
      <c r="AY9" s="17">
        <v>9.0723840491206603E-2</v>
      </c>
      <c r="AZ9" s="17">
        <v>0.20171162089384401</v>
      </c>
      <c r="BA9" s="17">
        <v>0.258639751340417</v>
      </c>
      <c r="BB9" s="17"/>
      <c r="BC9" s="17">
        <v>0.117359552437568</v>
      </c>
      <c r="BD9" s="17">
        <v>0.29089301118503202</v>
      </c>
      <c r="BE9" s="17" t="s">
        <v>101</v>
      </c>
      <c r="BF9" s="17">
        <v>0.21732442541440899</v>
      </c>
      <c r="BG9" s="17">
        <v>0</v>
      </c>
      <c r="BH9" s="17">
        <v>5.4603491939875397E-2</v>
      </c>
      <c r="BI9" s="17">
        <v>0.25578081705296202</v>
      </c>
      <c r="BJ9" s="17"/>
      <c r="BK9" s="17">
        <v>0.14630995065108701</v>
      </c>
      <c r="BL9" s="17">
        <v>0.101106836023956</v>
      </c>
      <c r="BM9" s="17">
        <v>9.0730468138269196E-2</v>
      </c>
      <c r="BN9" s="17">
        <v>0.13970311201431301</v>
      </c>
      <c r="BO9" s="17">
        <v>0.11746827183121999</v>
      </c>
      <c r="BP9" s="17">
        <v>0.23552327390795399</v>
      </c>
      <c r="BQ9" s="17">
        <v>0</v>
      </c>
      <c r="BR9" s="17">
        <v>0.19461550067097899</v>
      </c>
      <c r="BS9" s="17"/>
      <c r="BT9" s="17">
        <v>0</v>
      </c>
      <c r="BU9" s="17">
        <v>0.12717880602714501</v>
      </c>
      <c r="BV9" s="17">
        <v>0.10485922882999001</v>
      </c>
      <c r="BW9" s="17"/>
      <c r="BX9" s="17">
        <v>6.8590691659197706E-2</v>
      </c>
      <c r="BY9" s="17">
        <v>0.120000118524344</v>
      </c>
      <c r="BZ9" s="17"/>
      <c r="CA9" s="17" t="s">
        <v>101</v>
      </c>
      <c r="CB9" s="17" t="s">
        <v>101</v>
      </c>
      <c r="CC9" s="17" t="s">
        <v>101</v>
      </c>
      <c r="CD9" s="17" t="s">
        <v>101</v>
      </c>
      <c r="CE9" s="17" t="s">
        <v>101</v>
      </c>
    </row>
    <row r="10" spans="2:83" ht="43.5" x14ac:dyDescent="0.35">
      <c r="B10" s="18" t="s">
        <v>280</v>
      </c>
      <c r="C10" s="17">
        <v>8.6300853320217599E-2</v>
      </c>
      <c r="D10" s="17">
        <v>7.1521108682318799E-2</v>
      </c>
      <c r="E10" s="17">
        <v>9.9938337884082296E-2</v>
      </c>
      <c r="F10" s="17"/>
      <c r="G10" s="17" t="s">
        <v>101</v>
      </c>
      <c r="H10" s="17" t="s">
        <v>101</v>
      </c>
      <c r="I10" s="17" t="s">
        <v>101</v>
      </c>
      <c r="J10" s="17">
        <v>0.385549153067404</v>
      </c>
      <c r="K10" s="17">
        <v>0.102686378735677</v>
      </c>
      <c r="L10" s="17">
        <v>7.9948105127126107E-2</v>
      </c>
      <c r="M10" s="17"/>
      <c r="N10" s="17">
        <v>9.1475473727717693E-2</v>
      </c>
      <c r="O10" s="17">
        <v>6.9844320756153294E-2</v>
      </c>
      <c r="P10" s="17">
        <v>9.1563529816130307E-2</v>
      </c>
      <c r="Q10" s="17">
        <v>0.13936878621309101</v>
      </c>
      <c r="R10" s="17">
        <v>5.2788513506815203E-2</v>
      </c>
      <c r="S10" s="17">
        <v>8.8366639516939294E-2</v>
      </c>
      <c r="T10" s="17">
        <v>2.7188967521076801E-2</v>
      </c>
      <c r="U10" s="17">
        <v>5.6003854712513901E-2</v>
      </c>
      <c r="V10" s="17">
        <v>0.13570342691306</v>
      </c>
      <c r="W10" s="17">
        <v>9.0438251493292002E-2</v>
      </c>
      <c r="X10" s="17">
        <v>6.8660812981158503E-2</v>
      </c>
      <c r="Y10" s="17">
        <v>0.114942751773249</v>
      </c>
      <c r="Z10" s="17"/>
      <c r="AA10" s="17">
        <v>0.113334889481149</v>
      </c>
      <c r="AB10" s="17">
        <v>0.111741455380525</v>
      </c>
      <c r="AC10" s="17">
        <v>8.7784910300278601E-2</v>
      </c>
      <c r="AD10" s="17">
        <v>3.8252036109921103E-2</v>
      </c>
      <c r="AE10" s="17"/>
      <c r="AF10" s="17">
        <v>4.2282550202355697E-2</v>
      </c>
      <c r="AG10" s="17">
        <v>0.106396700384047</v>
      </c>
      <c r="AH10" s="17">
        <v>0.12611961200737201</v>
      </c>
      <c r="AI10" s="17">
        <v>8.5813747599364804E-2</v>
      </c>
      <c r="AJ10" s="17">
        <v>4.3436206656428798E-2</v>
      </c>
      <c r="AK10" s="17">
        <v>7.6628021108198496E-2</v>
      </c>
      <c r="AL10" s="17"/>
      <c r="AM10" s="17">
        <v>8.8435535860057701E-2</v>
      </c>
      <c r="AN10" s="17">
        <v>7.07582556248703E-2</v>
      </c>
      <c r="AO10" s="17">
        <v>0.118952055959949</v>
      </c>
      <c r="AP10" s="17">
        <v>0</v>
      </c>
      <c r="AQ10" s="17">
        <v>9.0749176389076605E-2</v>
      </c>
      <c r="AR10" s="17"/>
      <c r="AS10" s="17">
        <v>7.3564396501215795E-2</v>
      </c>
      <c r="AT10" s="17">
        <v>0.12987495234511601</v>
      </c>
      <c r="AU10" s="17">
        <v>0</v>
      </c>
      <c r="AV10" s="17"/>
      <c r="AW10" s="17">
        <v>5.9331035373426197E-2</v>
      </c>
      <c r="AX10" s="17">
        <v>9.5592837729269298E-2</v>
      </c>
      <c r="AY10" s="17">
        <v>0.14679188212203501</v>
      </c>
      <c r="AZ10" s="17">
        <v>9.3306065459707793E-2</v>
      </c>
      <c r="BA10" s="17">
        <v>0</v>
      </c>
      <c r="BB10" s="17"/>
      <c r="BC10" s="17">
        <v>8.4584155584502205E-2</v>
      </c>
      <c r="BD10" s="17">
        <v>0.14738131823610501</v>
      </c>
      <c r="BE10" s="17" t="s">
        <v>101</v>
      </c>
      <c r="BF10" s="17">
        <v>0.110707337145622</v>
      </c>
      <c r="BG10" s="17">
        <v>0</v>
      </c>
      <c r="BH10" s="17">
        <v>9.5250214684480097E-2</v>
      </c>
      <c r="BI10" s="17">
        <v>0.41730213992975601</v>
      </c>
      <c r="BJ10" s="17"/>
      <c r="BK10" s="17">
        <v>0.20401729964642701</v>
      </c>
      <c r="BL10" s="17">
        <v>8.1658725362865003E-2</v>
      </c>
      <c r="BM10" s="17">
        <v>0.123586185319353</v>
      </c>
      <c r="BN10" s="17">
        <v>4.2210542326712203E-2</v>
      </c>
      <c r="BO10" s="17">
        <v>5.9731539454900298E-2</v>
      </c>
      <c r="BP10" s="17">
        <v>4.1378062488925102E-2</v>
      </c>
      <c r="BQ10" s="17">
        <v>0</v>
      </c>
      <c r="BR10" s="17">
        <v>0.49169719498280001</v>
      </c>
      <c r="BS10" s="17"/>
      <c r="BT10" s="17">
        <v>0.17230970463083001</v>
      </c>
      <c r="BU10" s="17">
        <v>7.2639113165057001E-2</v>
      </c>
      <c r="BV10" s="17">
        <v>0.114308505848301</v>
      </c>
      <c r="BW10" s="17"/>
      <c r="BX10" s="17">
        <v>8.3624228458718197E-2</v>
      </c>
      <c r="BY10" s="17">
        <v>0.118803503238514</v>
      </c>
      <c r="BZ10" s="17"/>
      <c r="CA10" s="17" t="s">
        <v>101</v>
      </c>
      <c r="CB10" s="17" t="s">
        <v>101</v>
      </c>
      <c r="CC10" s="17" t="s">
        <v>101</v>
      </c>
      <c r="CD10" s="17" t="s">
        <v>101</v>
      </c>
      <c r="CE10" s="17" t="s">
        <v>101</v>
      </c>
    </row>
    <row r="11" spans="2:83" x14ac:dyDescent="0.35">
      <c r="B11" s="18" t="s">
        <v>281</v>
      </c>
      <c r="C11" s="17">
        <v>0.32864475818325101</v>
      </c>
      <c r="D11" s="17">
        <v>0.31264685545371201</v>
      </c>
      <c r="E11" s="17">
        <v>0.34340625487168902</v>
      </c>
      <c r="F11" s="17"/>
      <c r="G11" s="17" t="s">
        <v>101</v>
      </c>
      <c r="H11" s="17" t="s">
        <v>101</v>
      </c>
      <c r="I11" s="17" t="s">
        <v>101</v>
      </c>
      <c r="J11" s="17">
        <v>0</v>
      </c>
      <c r="K11" s="17">
        <v>0.37196782267529599</v>
      </c>
      <c r="L11" s="17">
        <v>0.32643489865422598</v>
      </c>
      <c r="M11" s="17"/>
      <c r="N11" s="17">
        <v>0.25266749670925198</v>
      </c>
      <c r="O11" s="17">
        <v>0.335250146290689</v>
      </c>
      <c r="P11" s="17">
        <v>0.318939629929545</v>
      </c>
      <c r="Q11" s="17">
        <v>0.42027091428795899</v>
      </c>
      <c r="R11" s="17">
        <v>0.453612354647069</v>
      </c>
      <c r="S11" s="17">
        <v>0.347683740106843</v>
      </c>
      <c r="T11" s="17">
        <v>0.4428494113218</v>
      </c>
      <c r="U11" s="17">
        <v>0.40576451339184699</v>
      </c>
      <c r="V11" s="17">
        <v>0.21578103245070701</v>
      </c>
      <c r="W11" s="17">
        <v>0.29837253267073099</v>
      </c>
      <c r="X11" s="17">
        <v>0.223950890766003</v>
      </c>
      <c r="Y11" s="17">
        <v>0.200444660325514</v>
      </c>
      <c r="Z11" s="17"/>
      <c r="AA11" s="17">
        <v>0.30495417203356501</v>
      </c>
      <c r="AB11" s="17">
        <v>0.33910757160170102</v>
      </c>
      <c r="AC11" s="17">
        <v>0.29142770118686101</v>
      </c>
      <c r="AD11" s="17">
        <v>0.376249928876283</v>
      </c>
      <c r="AE11" s="17"/>
      <c r="AF11" s="17">
        <v>0.327022689199022</v>
      </c>
      <c r="AG11" s="17">
        <v>0.29471868460439998</v>
      </c>
      <c r="AH11" s="17">
        <v>0.375698940851529</v>
      </c>
      <c r="AI11" s="17">
        <v>0.27538782295349701</v>
      </c>
      <c r="AJ11" s="17">
        <v>0.4298744174411</v>
      </c>
      <c r="AK11" s="17">
        <v>0.298450259913358</v>
      </c>
      <c r="AL11" s="17"/>
      <c r="AM11" s="17">
        <v>0.362395423148892</v>
      </c>
      <c r="AN11" s="17">
        <v>0.27603736253058803</v>
      </c>
      <c r="AO11" s="17">
        <v>0.238735521432764</v>
      </c>
      <c r="AP11" s="17">
        <v>0.33344619219344701</v>
      </c>
      <c r="AQ11" s="17">
        <v>0.322101561901522</v>
      </c>
      <c r="AR11" s="17"/>
      <c r="AS11" s="17">
        <v>0.35552358730745598</v>
      </c>
      <c r="AT11" s="17">
        <v>0.27005911591804199</v>
      </c>
      <c r="AU11" s="17">
        <v>0.104379130587958</v>
      </c>
      <c r="AV11" s="17"/>
      <c r="AW11" s="17">
        <v>0.31800020579001598</v>
      </c>
      <c r="AX11" s="17">
        <v>0.27788521391132498</v>
      </c>
      <c r="AY11" s="17">
        <v>0.39109600455382498</v>
      </c>
      <c r="AZ11" s="17">
        <v>0.35600314576630798</v>
      </c>
      <c r="BA11" s="17">
        <v>0.49835645102653398</v>
      </c>
      <c r="BB11" s="17"/>
      <c r="BC11" s="17">
        <v>0.31047937818920601</v>
      </c>
      <c r="BD11" s="17">
        <v>0.24241426152025999</v>
      </c>
      <c r="BE11" s="17" t="s">
        <v>101</v>
      </c>
      <c r="BF11" s="17">
        <v>0.44299924813860497</v>
      </c>
      <c r="BG11" s="17">
        <v>0.39852852549666401</v>
      </c>
      <c r="BH11" s="17">
        <v>0.52466102864646003</v>
      </c>
      <c r="BI11" s="17">
        <v>0.32691704301728203</v>
      </c>
      <c r="BJ11" s="17"/>
      <c r="BK11" s="17">
        <v>0.227803370490921</v>
      </c>
      <c r="BL11" s="17">
        <v>0.31972046744987598</v>
      </c>
      <c r="BM11" s="17">
        <v>0.32195148452281003</v>
      </c>
      <c r="BN11" s="17">
        <v>0.298235090696295</v>
      </c>
      <c r="BO11" s="17">
        <v>0.36305520113774797</v>
      </c>
      <c r="BP11" s="17">
        <v>0.41955247710174598</v>
      </c>
      <c r="BQ11" s="17">
        <v>0.20037401982956299</v>
      </c>
      <c r="BR11" s="17">
        <v>0.313687304346221</v>
      </c>
      <c r="BS11" s="17"/>
      <c r="BT11" s="17">
        <v>0.22671126481794501</v>
      </c>
      <c r="BU11" s="17">
        <v>0.31720431225849099</v>
      </c>
      <c r="BV11" s="17">
        <v>0.38027274564348101</v>
      </c>
      <c r="BW11" s="17"/>
      <c r="BX11" s="17">
        <v>0.32674246836824999</v>
      </c>
      <c r="BY11" s="17">
        <v>0.39893892948055298</v>
      </c>
      <c r="BZ11" s="17"/>
      <c r="CA11" s="17" t="s">
        <v>101</v>
      </c>
      <c r="CB11" s="17" t="s">
        <v>101</v>
      </c>
      <c r="CC11" s="17" t="s">
        <v>101</v>
      </c>
      <c r="CD11" s="17" t="s">
        <v>101</v>
      </c>
      <c r="CE11" s="17" t="s">
        <v>101</v>
      </c>
    </row>
    <row r="12" spans="2:83" ht="43.5" x14ac:dyDescent="0.35">
      <c r="B12" s="18" t="s">
        <v>282</v>
      </c>
      <c r="C12" s="17">
        <v>0.11267907243726</v>
      </c>
      <c r="D12" s="17">
        <v>0.12001546527805899</v>
      </c>
      <c r="E12" s="17">
        <v>0.105909676444836</v>
      </c>
      <c r="F12" s="17"/>
      <c r="G12" s="17" t="s">
        <v>101</v>
      </c>
      <c r="H12" s="17" t="s">
        <v>101</v>
      </c>
      <c r="I12" s="17" t="s">
        <v>101</v>
      </c>
      <c r="J12" s="17">
        <v>0.24222985285012699</v>
      </c>
      <c r="K12" s="17">
        <v>0.13365729820323399</v>
      </c>
      <c r="L12" s="17">
        <v>0.107848653103154</v>
      </c>
      <c r="M12" s="17"/>
      <c r="N12" s="17">
        <v>0.13646386461566601</v>
      </c>
      <c r="O12" s="17">
        <v>0.103466132508247</v>
      </c>
      <c r="P12" s="17">
        <v>0.10595480572421501</v>
      </c>
      <c r="Q12" s="17">
        <v>0.15849920082654001</v>
      </c>
      <c r="R12" s="17">
        <v>9.2573816710888795E-2</v>
      </c>
      <c r="S12" s="17">
        <v>0.14540821763935199</v>
      </c>
      <c r="T12" s="17">
        <v>0.11329144838766</v>
      </c>
      <c r="U12" s="17">
        <v>0.15714465222596299</v>
      </c>
      <c r="V12" s="17">
        <v>8.6703651547347493E-2</v>
      </c>
      <c r="W12" s="17">
        <v>0.139361710802205</v>
      </c>
      <c r="X12" s="17">
        <v>3.4221867092822801E-2</v>
      </c>
      <c r="Y12" s="17">
        <v>0.114942751773249</v>
      </c>
      <c r="Z12" s="17"/>
      <c r="AA12" s="17">
        <v>0.15595594586839401</v>
      </c>
      <c r="AB12" s="17">
        <v>9.5207743408611004E-2</v>
      </c>
      <c r="AC12" s="17">
        <v>0.13256403704372499</v>
      </c>
      <c r="AD12" s="17">
        <v>6.0560553871962103E-2</v>
      </c>
      <c r="AE12" s="17"/>
      <c r="AF12" s="17">
        <v>0</v>
      </c>
      <c r="AG12" s="17">
        <v>0.144582821578285</v>
      </c>
      <c r="AH12" s="17">
        <v>9.6013195444995397E-2</v>
      </c>
      <c r="AI12" s="17">
        <v>8.45384342270626E-2</v>
      </c>
      <c r="AJ12" s="17">
        <v>0.1186382119087</v>
      </c>
      <c r="AK12" s="17">
        <v>0.16648811687690299</v>
      </c>
      <c r="AL12" s="17"/>
      <c r="AM12" s="17">
        <v>9.1511599558586995E-2</v>
      </c>
      <c r="AN12" s="17">
        <v>0.105685714631337</v>
      </c>
      <c r="AO12" s="17">
        <v>0.24332888108977299</v>
      </c>
      <c r="AP12" s="17">
        <v>0.103030143386127</v>
      </c>
      <c r="AQ12" s="17">
        <v>0.12791187755894901</v>
      </c>
      <c r="AR12" s="17"/>
      <c r="AS12" s="17">
        <v>9.6510309253977702E-2</v>
      </c>
      <c r="AT12" s="17">
        <v>0.140328266452035</v>
      </c>
      <c r="AU12" s="17">
        <v>0.21921150037272699</v>
      </c>
      <c r="AV12" s="17"/>
      <c r="AW12" s="17">
        <v>9.76435428192855E-2</v>
      </c>
      <c r="AX12" s="17">
        <v>0.162391270491132</v>
      </c>
      <c r="AY12" s="17">
        <v>0.119619209559858</v>
      </c>
      <c r="AZ12" s="17">
        <v>0.14025819389334501</v>
      </c>
      <c r="BA12" s="17">
        <v>0</v>
      </c>
      <c r="BB12" s="17"/>
      <c r="BC12" s="17">
        <v>0.12022594046422801</v>
      </c>
      <c r="BD12" s="17">
        <v>0.16492372431889499</v>
      </c>
      <c r="BE12" s="17" t="s">
        <v>101</v>
      </c>
      <c r="BF12" s="17">
        <v>0</v>
      </c>
      <c r="BG12" s="17">
        <v>0.118335389887242</v>
      </c>
      <c r="BH12" s="17">
        <v>4.5986470598188701E-2</v>
      </c>
      <c r="BI12" s="17">
        <v>0</v>
      </c>
      <c r="BJ12" s="17"/>
      <c r="BK12" s="17">
        <v>0.18505371504149501</v>
      </c>
      <c r="BL12" s="17">
        <v>6.6849896130397504E-2</v>
      </c>
      <c r="BM12" s="17">
        <v>0.15037957855597001</v>
      </c>
      <c r="BN12" s="17">
        <v>0.150885716887389</v>
      </c>
      <c r="BO12" s="17">
        <v>5.2977006764095502E-2</v>
      </c>
      <c r="BP12" s="17">
        <v>7.67683275135322E-2</v>
      </c>
      <c r="BQ12" s="17">
        <v>0.41049902973945801</v>
      </c>
      <c r="BR12" s="17">
        <v>0</v>
      </c>
      <c r="BS12" s="17"/>
      <c r="BT12" s="17">
        <v>0.37246682241756202</v>
      </c>
      <c r="BU12" s="17">
        <v>0.105739280625103</v>
      </c>
      <c r="BV12" s="17">
        <v>9.5751392789086703E-2</v>
      </c>
      <c r="BW12" s="17"/>
      <c r="BX12" s="17">
        <v>0.197012788527445</v>
      </c>
      <c r="BY12" s="17">
        <v>0.13122179822351299</v>
      </c>
      <c r="BZ12" s="17"/>
      <c r="CA12" s="17" t="s">
        <v>101</v>
      </c>
      <c r="CB12" s="17" t="s">
        <v>101</v>
      </c>
      <c r="CC12" s="17" t="s">
        <v>101</v>
      </c>
      <c r="CD12" s="17" t="s">
        <v>101</v>
      </c>
      <c r="CE12" s="17" t="s">
        <v>101</v>
      </c>
    </row>
    <row r="13" spans="2:83" ht="43.5" x14ac:dyDescent="0.35">
      <c r="B13" s="18" t="s">
        <v>283</v>
      </c>
      <c r="C13" s="17">
        <v>9.0337793833894106E-2</v>
      </c>
      <c r="D13" s="17">
        <v>8.0720016642666995E-2</v>
      </c>
      <c r="E13" s="17">
        <v>9.9212256228035797E-2</v>
      </c>
      <c r="F13" s="17"/>
      <c r="G13" s="17" t="s">
        <v>101</v>
      </c>
      <c r="H13" s="17" t="s">
        <v>101</v>
      </c>
      <c r="I13" s="17" t="s">
        <v>101</v>
      </c>
      <c r="J13" s="17">
        <v>0.176346503678562</v>
      </c>
      <c r="K13" s="17">
        <v>4.40193496778407E-2</v>
      </c>
      <c r="L13" s="17">
        <v>9.6156889948020602E-2</v>
      </c>
      <c r="M13" s="17"/>
      <c r="N13" s="17">
        <v>0</v>
      </c>
      <c r="O13" s="17">
        <v>0.11752136875913</v>
      </c>
      <c r="P13" s="17">
        <v>0.13937226216427501</v>
      </c>
      <c r="Q13" s="17">
        <v>3.0791433198392101E-2</v>
      </c>
      <c r="R13" s="17">
        <v>6.3156301415188604E-2</v>
      </c>
      <c r="S13" s="17">
        <v>4.8432148259148697E-2</v>
      </c>
      <c r="T13" s="17">
        <v>5.0465626619819098E-2</v>
      </c>
      <c r="U13" s="17">
        <v>0.123898444653269</v>
      </c>
      <c r="V13" s="17">
        <v>9.8425433582484206E-2</v>
      </c>
      <c r="W13" s="17">
        <v>0.13061673510122199</v>
      </c>
      <c r="X13" s="17">
        <v>9.1640169854433906E-2</v>
      </c>
      <c r="Y13" s="17">
        <v>0.164859258742419</v>
      </c>
      <c r="Z13" s="17"/>
      <c r="AA13" s="17">
        <v>9.8975419143822102E-2</v>
      </c>
      <c r="AB13" s="17">
        <v>9.9200155263026599E-2</v>
      </c>
      <c r="AC13" s="17">
        <v>8.8648016929056897E-2</v>
      </c>
      <c r="AD13" s="17">
        <v>7.8232665408377797E-2</v>
      </c>
      <c r="AE13" s="17"/>
      <c r="AF13" s="17">
        <v>0.136956364419107</v>
      </c>
      <c r="AG13" s="17">
        <v>4.3123507154620398E-2</v>
      </c>
      <c r="AH13" s="17">
        <v>9.2971626550239397E-2</v>
      </c>
      <c r="AI13" s="17">
        <v>0.117258948396261</v>
      </c>
      <c r="AJ13" s="17">
        <v>0.12668948963038401</v>
      </c>
      <c r="AK13" s="17">
        <v>7.84435244971282E-2</v>
      </c>
      <c r="AL13" s="17"/>
      <c r="AM13" s="17">
        <v>7.0775721124470406E-2</v>
      </c>
      <c r="AN13" s="17">
        <v>0.145164982880752</v>
      </c>
      <c r="AO13" s="17">
        <v>9.8576280880494499E-2</v>
      </c>
      <c r="AP13" s="17">
        <v>0</v>
      </c>
      <c r="AQ13" s="17">
        <v>0.109975780465704</v>
      </c>
      <c r="AR13" s="17"/>
      <c r="AS13" s="17">
        <v>6.3896807621904098E-2</v>
      </c>
      <c r="AT13" s="17">
        <v>0.107827407894039</v>
      </c>
      <c r="AU13" s="17">
        <v>0.216541213495069</v>
      </c>
      <c r="AV13" s="17"/>
      <c r="AW13" s="17">
        <v>9.9909939146647003E-2</v>
      </c>
      <c r="AX13" s="17">
        <v>7.3303098017488896E-2</v>
      </c>
      <c r="AY13" s="17">
        <v>0.114100435765336</v>
      </c>
      <c r="AZ13" s="17">
        <v>8.7404365449791493E-2</v>
      </c>
      <c r="BA13" s="17">
        <v>0</v>
      </c>
      <c r="BB13" s="17"/>
      <c r="BC13" s="17">
        <v>9.9311997012628106E-2</v>
      </c>
      <c r="BD13" s="17">
        <v>5.0931985433542E-2</v>
      </c>
      <c r="BE13" s="17" t="s">
        <v>101</v>
      </c>
      <c r="BF13" s="17">
        <v>5.5943798710446198E-2</v>
      </c>
      <c r="BG13" s="17">
        <v>4.7963519070337003E-2</v>
      </c>
      <c r="BH13" s="17">
        <v>3.7604651357359298E-2</v>
      </c>
      <c r="BI13" s="17">
        <v>0</v>
      </c>
      <c r="BJ13" s="17"/>
      <c r="BK13" s="17">
        <v>4.2935140283949298E-2</v>
      </c>
      <c r="BL13" s="17">
        <v>9.4488817704375505E-2</v>
      </c>
      <c r="BM13" s="17">
        <v>0.114349247487702</v>
      </c>
      <c r="BN13" s="17">
        <v>0.13329415783419599</v>
      </c>
      <c r="BO13" s="17">
        <v>3.4640154357237399E-2</v>
      </c>
      <c r="BP13" s="17">
        <v>5.4199003456443899E-2</v>
      </c>
      <c r="BQ13" s="17">
        <v>0.18520373081031799</v>
      </c>
      <c r="BR13" s="17">
        <v>0</v>
      </c>
      <c r="BS13" s="17"/>
      <c r="BT13" s="17">
        <v>5.0324603289035201E-2</v>
      </c>
      <c r="BU13" s="17">
        <v>9.6428737043242493E-2</v>
      </c>
      <c r="BV13" s="17">
        <v>7.93750055660917E-2</v>
      </c>
      <c r="BW13" s="17"/>
      <c r="BX13" s="17">
        <v>0.17031767434727799</v>
      </c>
      <c r="BY13" s="17">
        <v>3.2855679533373101E-2</v>
      </c>
      <c r="BZ13" s="17"/>
      <c r="CA13" s="17" t="s">
        <v>101</v>
      </c>
      <c r="CB13" s="17" t="s">
        <v>101</v>
      </c>
      <c r="CC13" s="17" t="s">
        <v>101</v>
      </c>
      <c r="CD13" s="17" t="s">
        <v>101</v>
      </c>
      <c r="CE13" s="17" t="s">
        <v>101</v>
      </c>
    </row>
    <row r="14" spans="2:83" x14ac:dyDescent="0.35">
      <c r="B14" s="18" t="s">
        <v>113</v>
      </c>
      <c r="C14" s="19">
        <v>0.26281367936397199</v>
      </c>
      <c r="D14" s="19">
        <v>0.27148951050889503</v>
      </c>
      <c r="E14" s="19">
        <v>0.25480836423733699</v>
      </c>
      <c r="F14" s="19"/>
      <c r="G14" s="19" t="s">
        <v>101</v>
      </c>
      <c r="H14" s="19" t="s">
        <v>101</v>
      </c>
      <c r="I14" s="19" t="s">
        <v>101</v>
      </c>
      <c r="J14" s="19">
        <v>0</v>
      </c>
      <c r="K14" s="19">
        <v>0.21174988184511201</v>
      </c>
      <c r="L14" s="19">
        <v>0.27388732877062399</v>
      </c>
      <c r="M14" s="19"/>
      <c r="N14" s="19">
        <v>0.35490653699973101</v>
      </c>
      <c r="O14" s="19">
        <v>0.24264388507749099</v>
      </c>
      <c r="P14" s="19">
        <v>0.281791405928764</v>
      </c>
      <c r="Q14" s="19">
        <v>0.12598285784468699</v>
      </c>
      <c r="R14" s="19">
        <v>0.26296481486100998</v>
      </c>
      <c r="S14" s="19">
        <v>0.30122677424862698</v>
      </c>
      <c r="T14" s="19">
        <v>0.30095302490067799</v>
      </c>
      <c r="U14" s="19">
        <v>0.120118691005744</v>
      </c>
      <c r="V14" s="19">
        <v>0.29448389809655701</v>
      </c>
      <c r="W14" s="19">
        <v>0.206737528043449</v>
      </c>
      <c r="X14" s="19">
        <v>0.344477760094486</v>
      </c>
      <c r="Y14" s="19">
        <v>0.40481057738556803</v>
      </c>
      <c r="Z14" s="19"/>
      <c r="AA14" s="19">
        <v>0.17717908336013</v>
      </c>
      <c r="AB14" s="19">
        <v>0.20876535299590099</v>
      </c>
      <c r="AC14" s="19">
        <v>0.29877037284005997</v>
      </c>
      <c r="AD14" s="19">
        <v>0.36405286153826399</v>
      </c>
      <c r="AE14" s="19"/>
      <c r="AF14" s="19">
        <v>0.40766424497968201</v>
      </c>
      <c r="AG14" s="19">
        <v>0.27756170524231999</v>
      </c>
      <c r="AH14" s="19">
        <v>0.22685088716973001</v>
      </c>
      <c r="AI14" s="19">
        <v>0.28308637371312301</v>
      </c>
      <c r="AJ14" s="19">
        <v>0.21868402465377701</v>
      </c>
      <c r="AK14" s="19">
        <v>0.18236710451965099</v>
      </c>
      <c r="AL14" s="19"/>
      <c r="AM14" s="19">
        <v>0.25728923780498297</v>
      </c>
      <c r="AN14" s="19">
        <v>0.25382378032686898</v>
      </c>
      <c r="AO14" s="19">
        <v>0.21311637064904199</v>
      </c>
      <c r="AP14" s="19">
        <v>0.41035138366249502</v>
      </c>
      <c r="AQ14" s="19">
        <v>0.30860639001221102</v>
      </c>
      <c r="AR14" s="19"/>
      <c r="AS14" s="19">
        <v>0.27608034278967197</v>
      </c>
      <c r="AT14" s="19">
        <v>0.225574257042021</v>
      </c>
      <c r="AU14" s="19">
        <v>0.31324085212958902</v>
      </c>
      <c r="AV14" s="19"/>
      <c r="AW14" s="19">
        <v>0.28654222238175098</v>
      </c>
      <c r="AX14" s="19">
        <v>0.254881905266508</v>
      </c>
      <c r="AY14" s="19">
        <v>0.13766862750774</v>
      </c>
      <c r="AZ14" s="19">
        <v>0.121316608537003</v>
      </c>
      <c r="BA14" s="19">
        <v>0.243003797633049</v>
      </c>
      <c r="BB14" s="19"/>
      <c r="BC14" s="19">
        <v>0.26803897631186802</v>
      </c>
      <c r="BD14" s="19">
        <v>0.10345569930616599</v>
      </c>
      <c r="BE14" s="19" t="s">
        <v>101</v>
      </c>
      <c r="BF14" s="19">
        <v>0.173025190590918</v>
      </c>
      <c r="BG14" s="19">
        <v>0.43517256554575801</v>
      </c>
      <c r="BH14" s="19">
        <v>0.24189414277363699</v>
      </c>
      <c r="BI14" s="19">
        <v>0</v>
      </c>
      <c r="BJ14" s="19"/>
      <c r="BK14" s="19">
        <v>0.19388052388612101</v>
      </c>
      <c r="BL14" s="19">
        <v>0.33617525732852999</v>
      </c>
      <c r="BM14" s="19">
        <v>0.199003035975896</v>
      </c>
      <c r="BN14" s="19">
        <v>0.23567138024109499</v>
      </c>
      <c r="BO14" s="19">
        <v>0.37212782645479903</v>
      </c>
      <c r="BP14" s="19">
        <v>0.17257885553139801</v>
      </c>
      <c r="BQ14" s="19">
        <v>0.20392321962066101</v>
      </c>
      <c r="BR14" s="19">
        <v>0</v>
      </c>
      <c r="BS14" s="19"/>
      <c r="BT14" s="19">
        <v>0.17818760484462701</v>
      </c>
      <c r="BU14" s="19">
        <v>0.280809750880961</v>
      </c>
      <c r="BV14" s="19">
        <v>0.22543312132304999</v>
      </c>
      <c r="BW14" s="19"/>
      <c r="BX14" s="19">
        <v>0.15371214863911101</v>
      </c>
      <c r="BY14" s="19">
        <v>0.198179970999703</v>
      </c>
      <c r="BZ14" s="19"/>
      <c r="CA14" s="19" t="s">
        <v>101</v>
      </c>
      <c r="CB14" s="19" t="s">
        <v>101</v>
      </c>
      <c r="CC14" s="19" t="s">
        <v>101</v>
      </c>
      <c r="CD14" s="19" t="s">
        <v>101</v>
      </c>
      <c r="CE14" s="19" t="s">
        <v>101</v>
      </c>
    </row>
    <row r="15" spans="2:83" x14ac:dyDescent="0.35">
      <c r="B15" s="33" t="s">
        <v>350</v>
      </c>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287</v>
      </c>
      <c r="C9" s="17">
        <v>0.24308109870963199</v>
      </c>
      <c r="D9" s="17">
        <v>0.27833795121041499</v>
      </c>
      <c r="E9" s="17">
        <v>0.210841292469333</v>
      </c>
      <c r="F9" s="17"/>
      <c r="G9" s="17">
        <v>0.265393294146756</v>
      </c>
      <c r="H9" s="17">
        <v>0.23082810355479</v>
      </c>
      <c r="I9" s="17">
        <v>0.20298684859023</v>
      </c>
      <c r="J9" s="17">
        <v>0.216254155810924</v>
      </c>
      <c r="K9" s="17">
        <v>0.228875563352333</v>
      </c>
      <c r="L9" s="17">
        <v>0.30192408181420499</v>
      </c>
      <c r="M9" s="17"/>
      <c r="N9" s="17">
        <v>0.28063843153287199</v>
      </c>
      <c r="O9" s="17">
        <v>0.23826669023986299</v>
      </c>
      <c r="P9" s="17">
        <v>0.22093494690945101</v>
      </c>
      <c r="Q9" s="17">
        <v>0.18606185368567499</v>
      </c>
      <c r="R9" s="17">
        <v>0.28886461444998501</v>
      </c>
      <c r="S9" s="17">
        <v>0.26075924112183002</v>
      </c>
      <c r="T9" s="17">
        <v>0.206918169108637</v>
      </c>
      <c r="U9" s="17">
        <v>0.22855827692800801</v>
      </c>
      <c r="V9" s="17">
        <v>0.26895870569515101</v>
      </c>
      <c r="W9" s="17">
        <v>0.23032423825550499</v>
      </c>
      <c r="X9" s="17">
        <v>0.30358651165130901</v>
      </c>
      <c r="Y9" s="17">
        <v>0.11584867331889601</v>
      </c>
      <c r="Z9" s="17"/>
      <c r="AA9" s="17">
        <v>0.22874206056704899</v>
      </c>
      <c r="AB9" s="17">
        <v>0.222124447088868</v>
      </c>
      <c r="AC9" s="17">
        <v>0.26521129618332701</v>
      </c>
      <c r="AD9" s="17">
        <v>0.260898609614298</v>
      </c>
      <c r="AE9" s="17"/>
      <c r="AF9" s="17">
        <v>0.25609473851848802</v>
      </c>
      <c r="AG9" s="17">
        <v>0.238071342818724</v>
      </c>
      <c r="AH9" s="17">
        <v>0.25294929575128899</v>
      </c>
      <c r="AI9" s="17">
        <v>0.254575000151533</v>
      </c>
      <c r="AJ9" s="17">
        <v>0.22094341744734999</v>
      </c>
      <c r="AK9" s="17">
        <v>0.194685389611499</v>
      </c>
      <c r="AL9" s="17"/>
      <c r="AM9" s="17">
        <v>0.27727604465036598</v>
      </c>
      <c r="AN9" s="17">
        <v>0.235830040869068</v>
      </c>
      <c r="AO9" s="17">
        <v>0.205935161633365</v>
      </c>
      <c r="AP9" s="17">
        <v>0.25734498022401397</v>
      </c>
      <c r="AQ9" s="17">
        <v>0.21088892080496399</v>
      </c>
      <c r="AR9" s="17"/>
      <c r="AS9" s="17">
        <v>0.27886594030045297</v>
      </c>
      <c r="AT9" s="17">
        <v>0.23551451436435</v>
      </c>
      <c r="AU9" s="17">
        <v>0.27489902533138499</v>
      </c>
      <c r="AV9" s="17"/>
      <c r="AW9" s="17">
        <v>0.25079933189293502</v>
      </c>
      <c r="AX9" s="17">
        <v>0.27673393866845603</v>
      </c>
      <c r="AY9" s="17">
        <v>0.176141206105352</v>
      </c>
      <c r="AZ9" s="17">
        <v>0.25629252866653501</v>
      </c>
      <c r="BA9" s="17">
        <v>0.31034962025986002</v>
      </c>
      <c r="BB9" s="17"/>
      <c r="BC9" s="17">
        <v>0.27407988802307698</v>
      </c>
      <c r="BD9" s="17">
        <v>0.22300083370162099</v>
      </c>
      <c r="BE9" s="17" t="s">
        <v>101</v>
      </c>
      <c r="BF9" s="17">
        <v>0.28742394180108499</v>
      </c>
      <c r="BG9" s="17">
        <v>0.237580162830173</v>
      </c>
      <c r="BH9" s="17">
        <v>0.17831480310538</v>
      </c>
      <c r="BI9" s="17">
        <v>0.26593018195908802</v>
      </c>
      <c r="BJ9" s="17"/>
      <c r="BK9" s="17">
        <v>0.31109480171940801</v>
      </c>
      <c r="BL9" s="17">
        <v>0.256237950449901</v>
      </c>
      <c r="BM9" s="17">
        <v>0.245206469056274</v>
      </c>
      <c r="BN9" s="17">
        <v>0.21513274981128999</v>
      </c>
      <c r="BO9" s="17">
        <v>0.242431577757694</v>
      </c>
      <c r="BP9" s="17">
        <v>0.240909195954677</v>
      </c>
      <c r="BQ9" s="17">
        <v>0.25870003740021702</v>
      </c>
      <c r="BR9" s="17">
        <v>0.25196466657342398</v>
      </c>
      <c r="BS9" s="17"/>
      <c r="BT9" s="17">
        <v>0.24330801741559299</v>
      </c>
      <c r="BU9" s="17">
        <v>0.26653617711111199</v>
      </c>
      <c r="BV9" s="17">
        <v>0.227571269392256</v>
      </c>
      <c r="BW9" s="17"/>
      <c r="BX9" s="17">
        <v>0.289084957246319</v>
      </c>
      <c r="BY9" s="17">
        <v>0.20760419520458701</v>
      </c>
      <c r="BZ9" s="17"/>
      <c r="CA9" s="17">
        <v>0.37220632386374602</v>
      </c>
      <c r="CB9" s="17">
        <v>0.19006508696253199</v>
      </c>
      <c r="CC9" s="17">
        <v>0.19865321555381099</v>
      </c>
      <c r="CD9" s="17">
        <v>0.30957990414238201</v>
      </c>
      <c r="CE9" s="17">
        <v>0.26766376321646101</v>
      </c>
    </row>
    <row r="10" spans="2:83" x14ac:dyDescent="0.35">
      <c r="B10" s="18" t="s">
        <v>288</v>
      </c>
      <c r="C10" s="17">
        <v>0.21085885565840801</v>
      </c>
      <c r="D10" s="17">
        <v>0.189364320049795</v>
      </c>
      <c r="E10" s="17">
        <v>0.233702009217926</v>
      </c>
      <c r="F10" s="17"/>
      <c r="G10" s="17">
        <v>0.21208442231420299</v>
      </c>
      <c r="H10" s="17">
        <v>0.24659551312355299</v>
      </c>
      <c r="I10" s="17">
        <v>0.25910585093519201</v>
      </c>
      <c r="J10" s="17">
        <v>0.25681601650470598</v>
      </c>
      <c r="K10" s="17">
        <v>0.18683400039943801</v>
      </c>
      <c r="L10" s="17">
        <v>0.12061597515537099</v>
      </c>
      <c r="M10" s="17"/>
      <c r="N10" s="17">
        <v>0.168337521750898</v>
      </c>
      <c r="O10" s="17">
        <v>0.21059703793777801</v>
      </c>
      <c r="P10" s="17">
        <v>0.22072134692999901</v>
      </c>
      <c r="Q10" s="17">
        <v>0.25559058212894897</v>
      </c>
      <c r="R10" s="17">
        <v>0.197364371261638</v>
      </c>
      <c r="S10" s="17">
        <v>0.205780535934529</v>
      </c>
      <c r="T10" s="17">
        <v>0.219947634885829</v>
      </c>
      <c r="U10" s="17">
        <v>0.27268252917652502</v>
      </c>
      <c r="V10" s="17">
        <v>0.22951325333825701</v>
      </c>
      <c r="W10" s="17">
        <v>0.19590503935995601</v>
      </c>
      <c r="X10" s="17">
        <v>0.20422044852590801</v>
      </c>
      <c r="Y10" s="17">
        <v>0.17820395742634601</v>
      </c>
      <c r="Z10" s="17"/>
      <c r="AA10" s="17">
        <v>0.19916327836227099</v>
      </c>
      <c r="AB10" s="17">
        <v>0.210471564933954</v>
      </c>
      <c r="AC10" s="17">
        <v>0.227562102064055</v>
      </c>
      <c r="AD10" s="17">
        <v>0.21086237988949999</v>
      </c>
      <c r="AE10" s="17"/>
      <c r="AF10" s="17">
        <v>0.217184011178127</v>
      </c>
      <c r="AG10" s="17">
        <v>0.19224993791573899</v>
      </c>
      <c r="AH10" s="17">
        <v>0.24407894567324401</v>
      </c>
      <c r="AI10" s="17">
        <v>0.189747173747637</v>
      </c>
      <c r="AJ10" s="17">
        <v>0.22176864412698699</v>
      </c>
      <c r="AK10" s="17">
        <v>0.26419549239904</v>
      </c>
      <c r="AL10" s="17"/>
      <c r="AM10" s="17">
        <v>0.18073742723805</v>
      </c>
      <c r="AN10" s="17">
        <v>0.242177217297913</v>
      </c>
      <c r="AO10" s="17">
        <v>0.225062799921038</v>
      </c>
      <c r="AP10" s="17">
        <v>0.28594745810160799</v>
      </c>
      <c r="AQ10" s="17">
        <v>0.21385650637779</v>
      </c>
      <c r="AR10" s="17"/>
      <c r="AS10" s="17">
        <v>0.18956414485500001</v>
      </c>
      <c r="AT10" s="17">
        <v>0.24928624302268099</v>
      </c>
      <c r="AU10" s="17">
        <v>0.177753565951703</v>
      </c>
      <c r="AV10" s="17"/>
      <c r="AW10" s="17">
        <v>0.21375283054723199</v>
      </c>
      <c r="AX10" s="17">
        <v>0.223544560085988</v>
      </c>
      <c r="AY10" s="17">
        <v>0.20012578607686499</v>
      </c>
      <c r="AZ10" s="17">
        <v>0.218015994557024</v>
      </c>
      <c r="BA10" s="17">
        <v>0.148562182670124</v>
      </c>
      <c r="BB10" s="17"/>
      <c r="BC10" s="17">
        <v>0.180357920620693</v>
      </c>
      <c r="BD10" s="17">
        <v>0.221420338659546</v>
      </c>
      <c r="BE10" s="17" t="s">
        <v>101</v>
      </c>
      <c r="BF10" s="17">
        <v>0.218847414814512</v>
      </c>
      <c r="BG10" s="17">
        <v>0.232240301829821</v>
      </c>
      <c r="BH10" s="17">
        <v>0.26478170446824301</v>
      </c>
      <c r="BI10" s="17">
        <v>0.15592484714826099</v>
      </c>
      <c r="BJ10" s="17"/>
      <c r="BK10" s="17">
        <v>0.22718928117496301</v>
      </c>
      <c r="BL10" s="17">
        <v>0.18802226442074799</v>
      </c>
      <c r="BM10" s="17">
        <v>0.24218899635444199</v>
      </c>
      <c r="BN10" s="17">
        <v>0.201064489372069</v>
      </c>
      <c r="BO10" s="17">
        <v>0.16934628643724101</v>
      </c>
      <c r="BP10" s="17">
        <v>0.26570368464416</v>
      </c>
      <c r="BQ10" s="17">
        <v>0.24677441271986</v>
      </c>
      <c r="BR10" s="17">
        <v>0.162652979567598</v>
      </c>
      <c r="BS10" s="17"/>
      <c r="BT10" s="17">
        <v>0.22399555996586101</v>
      </c>
      <c r="BU10" s="17">
        <v>0.16161937097828799</v>
      </c>
      <c r="BV10" s="17">
        <v>0.23458475219761099</v>
      </c>
      <c r="BW10" s="17"/>
      <c r="BX10" s="17">
        <v>0.249103956603831</v>
      </c>
      <c r="BY10" s="17">
        <v>0.205399173715968</v>
      </c>
      <c r="BZ10" s="17"/>
      <c r="CA10" s="17">
        <v>0.254508435824713</v>
      </c>
      <c r="CB10" s="17">
        <v>0.23246617089173699</v>
      </c>
      <c r="CC10" s="17">
        <v>0.245689145605479</v>
      </c>
      <c r="CD10" s="17">
        <v>0.21827511814953399</v>
      </c>
      <c r="CE10" s="17">
        <v>0.22236439640783201</v>
      </c>
    </row>
    <row r="11" spans="2:83" ht="29" x14ac:dyDescent="0.35">
      <c r="B11" s="18" t="s">
        <v>289</v>
      </c>
      <c r="C11" s="17">
        <v>0.37045322150464899</v>
      </c>
      <c r="D11" s="17">
        <v>0.336660266754923</v>
      </c>
      <c r="E11" s="17">
        <v>0.398668563877421</v>
      </c>
      <c r="F11" s="17"/>
      <c r="G11" s="17">
        <v>0.39518650951342299</v>
      </c>
      <c r="H11" s="17">
        <v>0.38688568150636998</v>
      </c>
      <c r="I11" s="17">
        <v>0.39287492870948698</v>
      </c>
      <c r="J11" s="17">
        <v>0.37950551411383798</v>
      </c>
      <c r="K11" s="17">
        <v>0.38289235724779203</v>
      </c>
      <c r="L11" s="17">
        <v>0.30671654012301702</v>
      </c>
      <c r="M11" s="17"/>
      <c r="N11" s="17">
        <v>0.44921344916799599</v>
      </c>
      <c r="O11" s="17">
        <v>0.391033089589992</v>
      </c>
      <c r="P11" s="17">
        <v>0.36228946240041698</v>
      </c>
      <c r="Q11" s="17">
        <v>0.33058683452774101</v>
      </c>
      <c r="R11" s="17">
        <v>0.31087435428579102</v>
      </c>
      <c r="S11" s="17">
        <v>0.36540085029393499</v>
      </c>
      <c r="T11" s="17">
        <v>0.38738095815252899</v>
      </c>
      <c r="U11" s="17">
        <v>0.29982200313712498</v>
      </c>
      <c r="V11" s="17">
        <v>0.32349971171188102</v>
      </c>
      <c r="W11" s="17">
        <v>0.39087219284315</v>
      </c>
      <c r="X11" s="17">
        <v>0.33236420073484901</v>
      </c>
      <c r="Y11" s="17">
        <v>0.43208490233373897</v>
      </c>
      <c r="Z11" s="17"/>
      <c r="AA11" s="17">
        <v>0.46848370094714398</v>
      </c>
      <c r="AB11" s="17">
        <v>0.42028650082087199</v>
      </c>
      <c r="AC11" s="17">
        <v>0.312186899248377</v>
      </c>
      <c r="AD11" s="17">
        <v>0.26486456708264899</v>
      </c>
      <c r="AE11" s="17"/>
      <c r="AF11" s="17">
        <v>0.37772472263965501</v>
      </c>
      <c r="AG11" s="17">
        <v>0.38994191761411101</v>
      </c>
      <c r="AH11" s="17">
        <v>0.328659131261129</v>
      </c>
      <c r="AI11" s="17">
        <v>0.36407042356200198</v>
      </c>
      <c r="AJ11" s="17">
        <v>0.36723551267041799</v>
      </c>
      <c r="AK11" s="17">
        <v>0.37220829987849002</v>
      </c>
      <c r="AL11" s="17"/>
      <c r="AM11" s="17">
        <v>0.36738494830842799</v>
      </c>
      <c r="AN11" s="17">
        <v>0.38889689394742999</v>
      </c>
      <c r="AO11" s="17">
        <v>0.42459470524284898</v>
      </c>
      <c r="AP11" s="17">
        <v>0.17444101247986399</v>
      </c>
      <c r="AQ11" s="17">
        <v>0.28124597214505698</v>
      </c>
      <c r="AR11" s="17"/>
      <c r="AS11" s="17">
        <v>0.358966213808593</v>
      </c>
      <c r="AT11" s="17">
        <v>0.38532273401730799</v>
      </c>
      <c r="AU11" s="17">
        <v>0.38605796644551899</v>
      </c>
      <c r="AV11" s="17"/>
      <c r="AW11" s="17">
        <v>0.29216307480996001</v>
      </c>
      <c r="AX11" s="17">
        <v>0.337354526052772</v>
      </c>
      <c r="AY11" s="17">
        <v>0.49695236353878702</v>
      </c>
      <c r="AZ11" s="17">
        <v>0.43690101154192401</v>
      </c>
      <c r="BA11" s="17">
        <v>0.45412043928490697</v>
      </c>
      <c r="BB11" s="17"/>
      <c r="BC11" s="17">
        <v>0.347663406576733</v>
      </c>
      <c r="BD11" s="17">
        <v>0.439489481380547</v>
      </c>
      <c r="BE11" s="17" t="s">
        <v>101</v>
      </c>
      <c r="BF11" s="17">
        <v>0.294008302130913</v>
      </c>
      <c r="BG11" s="17">
        <v>0.306508200661888</v>
      </c>
      <c r="BH11" s="17">
        <v>0.396026288923086</v>
      </c>
      <c r="BI11" s="17">
        <v>0.39009730065881698</v>
      </c>
      <c r="BJ11" s="17"/>
      <c r="BK11" s="17">
        <v>0.24604320710105301</v>
      </c>
      <c r="BL11" s="17">
        <v>0.30257174564498401</v>
      </c>
      <c r="BM11" s="17">
        <v>0.33564409012359803</v>
      </c>
      <c r="BN11" s="17">
        <v>0.38632146398901701</v>
      </c>
      <c r="BO11" s="17">
        <v>0.467847226661533</v>
      </c>
      <c r="BP11" s="17">
        <v>0.42353361961215202</v>
      </c>
      <c r="BQ11" s="17">
        <v>0.43416719915162</v>
      </c>
      <c r="BR11" s="17">
        <v>0.48388734962389401</v>
      </c>
      <c r="BS11" s="17"/>
      <c r="BT11" s="17">
        <v>0.42524410426481701</v>
      </c>
      <c r="BU11" s="17">
        <v>0.32544720200810201</v>
      </c>
      <c r="BV11" s="17">
        <v>0.35927380759604899</v>
      </c>
      <c r="BW11" s="17"/>
      <c r="BX11" s="17">
        <v>0.357689585610725</v>
      </c>
      <c r="BY11" s="17">
        <v>0.41205535784820002</v>
      </c>
      <c r="BZ11" s="17"/>
      <c r="CA11" s="17">
        <v>0.35343898510674798</v>
      </c>
      <c r="CB11" s="17">
        <v>0.50043425557189503</v>
      </c>
      <c r="CC11" s="17">
        <v>0.45076769244533998</v>
      </c>
      <c r="CD11" s="17">
        <v>0.31389805046995101</v>
      </c>
      <c r="CE11" s="17">
        <v>0.30336630166254502</v>
      </c>
    </row>
    <row r="12" spans="2:83" x14ac:dyDescent="0.35">
      <c r="B12" s="18" t="s">
        <v>290</v>
      </c>
      <c r="C12" s="17">
        <v>9.8877212804770603E-2</v>
      </c>
      <c r="D12" s="17">
        <v>0.120664022328659</v>
      </c>
      <c r="E12" s="17">
        <v>7.8498991634933499E-2</v>
      </c>
      <c r="F12" s="17"/>
      <c r="G12" s="17">
        <v>7.8601864041270703E-2</v>
      </c>
      <c r="H12" s="17">
        <v>8.5878523679371099E-2</v>
      </c>
      <c r="I12" s="17">
        <v>0.10727235677817901</v>
      </c>
      <c r="J12" s="17">
        <v>8.5285529408579905E-2</v>
      </c>
      <c r="K12" s="17">
        <v>0.108364357131844</v>
      </c>
      <c r="L12" s="17">
        <v>0.12085059639560999</v>
      </c>
      <c r="M12" s="17"/>
      <c r="N12" s="17">
        <v>4.7758704179559297E-2</v>
      </c>
      <c r="O12" s="17">
        <v>7.9000020265702894E-2</v>
      </c>
      <c r="P12" s="17">
        <v>0.103758628791426</v>
      </c>
      <c r="Q12" s="17">
        <v>0.12999975486582399</v>
      </c>
      <c r="R12" s="17">
        <v>0.14419084357721099</v>
      </c>
      <c r="S12" s="17">
        <v>8.9393246567855203E-2</v>
      </c>
      <c r="T12" s="17">
        <v>0.104832996289942</v>
      </c>
      <c r="U12" s="17">
        <v>0.13821554111120299</v>
      </c>
      <c r="V12" s="17">
        <v>0.111460400214311</v>
      </c>
      <c r="W12" s="17">
        <v>0.102748987237017</v>
      </c>
      <c r="X12" s="17">
        <v>8.2710724335090094E-2</v>
      </c>
      <c r="Y12" s="17">
        <v>0.14179558025216099</v>
      </c>
      <c r="Z12" s="17"/>
      <c r="AA12" s="17">
        <v>6.1531431922358298E-2</v>
      </c>
      <c r="AB12" s="17">
        <v>8.8313765774510097E-2</v>
      </c>
      <c r="AC12" s="17">
        <v>0.118094740838564</v>
      </c>
      <c r="AD12" s="17">
        <v>0.134050308518606</v>
      </c>
      <c r="AE12" s="17"/>
      <c r="AF12" s="17">
        <v>8.4393356360790497E-2</v>
      </c>
      <c r="AG12" s="17">
        <v>9.1528916928568793E-2</v>
      </c>
      <c r="AH12" s="17">
        <v>0.118771744048169</v>
      </c>
      <c r="AI12" s="17">
        <v>0.108631150546558</v>
      </c>
      <c r="AJ12" s="17">
        <v>9.8427883791755405E-2</v>
      </c>
      <c r="AK12" s="17">
        <v>0.112259434469584</v>
      </c>
      <c r="AL12" s="17"/>
      <c r="AM12" s="17">
        <v>0.105999319284211</v>
      </c>
      <c r="AN12" s="17">
        <v>8.2163880630231306E-2</v>
      </c>
      <c r="AO12" s="17">
        <v>7.5751948568666599E-2</v>
      </c>
      <c r="AP12" s="17">
        <v>9.5646386396620195E-2</v>
      </c>
      <c r="AQ12" s="17">
        <v>0.143518749008434</v>
      </c>
      <c r="AR12" s="17"/>
      <c r="AS12" s="17">
        <v>9.5875375790957895E-2</v>
      </c>
      <c r="AT12" s="17">
        <v>8.55153778119421E-2</v>
      </c>
      <c r="AU12" s="17">
        <v>9.7260655904339105E-2</v>
      </c>
      <c r="AV12" s="17"/>
      <c r="AW12" s="17">
        <v>0.116909489213291</v>
      </c>
      <c r="AX12" s="17">
        <v>0.107238396467267</v>
      </c>
      <c r="AY12" s="17">
        <v>8.44274448939549E-2</v>
      </c>
      <c r="AZ12" s="17">
        <v>5.2225393256589397E-2</v>
      </c>
      <c r="BA12" s="17">
        <v>4.6859673657995801E-2</v>
      </c>
      <c r="BB12" s="17"/>
      <c r="BC12" s="17">
        <v>0.104072084985189</v>
      </c>
      <c r="BD12" s="17">
        <v>6.7017688665559794E-2</v>
      </c>
      <c r="BE12" s="17" t="s">
        <v>101</v>
      </c>
      <c r="BF12" s="17">
        <v>0.143950538379476</v>
      </c>
      <c r="BG12" s="17">
        <v>0.123413754157845</v>
      </c>
      <c r="BH12" s="17">
        <v>9.5257163870458697E-2</v>
      </c>
      <c r="BI12" s="17">
        <v>7.0905339672873102E-2</v>
      </c>
      <c r="BJ12" s="17"/>
      <c r="BK12" s="17">
        <v>8.3466537291381301E-2</v>
      </c>
      <c r="BL12" s="17">
        <v>0.120708533227267</v>
      </c>
      <c r="BM12" s="17">
        <v>0.10173677875468901</v>
      </c>
      <c r="BN12" s="17">
        <v>0.14147201587304201</v>
      </c>
      <c r="BO12" s="17">
        <v>7.9810306230723493E-2</v>
      </c>
      <c r="BP12" s="17">
        <v>5.1680655667412298E-2</v>
      </c>
      <c r="BQ12" s="17">
        <v>5.0954164736169497E-2</v>
      </c>
      <c r="BR12" s="17">
        <v>6.5034081869467103E-2</v>
      </c>
      <c r="BS12" s="17"/>
      <c r="BT12" s="17">
        <v>7.6437756769619003E-2</v>
      </c>
      <c r="BU12" s="17">
        <v>0.117546786211554</v>
      </c>
      <c r="BV12" s="17">
        <v>0.10069298195687899</v>
      </c>
      <c r="BW12" s="17"/>
      <c r="BX12" s="17">
        <v>7.6668703182421402E-2</v>
      </c>
      <c r="BY12" s="17">
        <v>0.10351207838771601</v>
      </c>
      <c r="BZ12" s="17"/>
      <c r="CA12" s="17">
        <v>1.01022060653288E-2</v>
      </c>
      <c r="CB12" s="17">
        <v>5.2410017742530797E-2</v>
      </c>
      <c r="CC12" s="17">
        <v>6.3561867740602102E-2</v>
      </c>
      <c r="CD12" s="17">
        <v>0.122994096652205</v>
      </c>
      <c r="CE12" s="17">
        <v>0.13233975339872001</v>
      </c>
    </row>
    <row r="13" spans="2:83" x14ac:dyDescent="0.35">
      <c r="B13" s="18" t="s">
        <v>113</v>
      </c>
      <c r="C13" s="19">
        <v>7.6729611322540706E-2</v>
      </c>
      <c r="D13" s="19">
        <v>7.4973439656208396E-2</v>
      </c>
      <c r="E13" s="19">
        <v>7.8289142800386596E-2</v>
      </c>
      <c r="F13" s="19"/>
      <c r="G13" s="19">
        <v>4.8733909984347901E-2</v>
      </c>
      <c r="H13" s="19">
        <v>4.9812178135916402E-2</v>
      </c>
      <c r="I13" s="19">
        <v>3.77600149869112E-2</v>
      </c>
      <c r="J13" s="19">
        <v>6.21387841619516E-2</v>
      </c>
      <c r="K13" s="19">
        <v>9.3033721868593003E-2</v>
      </c>
      <c r="L13" s="19">
        <v>0.14989280651179701</v>
      </c>
      <c r="M13" s="19"/>
      <c r="N13" s="19">
        <v>5.4051893368674803E-2</v>
      </c>
      <c r="O13" s="19">
        <v>8.1103161966664103E-2</v>
      </c>
      <c r="P13" s="19">
        <v>9.2295614968708098E-2</v>
      </c>
      <c r="Q13" s="19">
        <v>9.7760974791810701E-2</v>
      </c>
      <c r="R13" s="19">
        <v>5.8705816425375298E-2</v>
      </c>
      <c r="S13" s="19">
        <v>7.8666126081850293E-2</v>
      </c>
      <c r="T13" s="19">
        <v>8.0920241563063003E-2</v>
      </c>
      <c r="U13" s="19">
        <v>6.0721649647139699E-2</v>
      </c>
      <c r="V13" s="19">
        <v>6.6567929040400806E-2</v>
      </c>
      <c r="W13" s="19">
        <v>8.0149542304370505E-2</v>
      </c>
      <c r="X13" s="19">
        <v>7.7118114752843997E-2</v>
      </c>
      <c r="Y13" s="19">
        <v>0.13206688666885699</v>
      </c>
      <c r="Z13" s="19"/>
      <c r="AA13" s="19">
        <v>4.2079528201177399E-2</v>
      </c>
      <c r="AB13" s="19">
        <v>5.8803721381797E-2</v>
      </c>
      <c r="AC13" s="19">
        <v>7.6944961665675493E-2</v>
      </c>
      <c r="AD13" s="19">
        <v>0.12932413489494701</v>
      </c>
      <c r="AE13" s="19"/>
      <c r="AF13" s="19">
        <v>6.4603171302940604E-2</v>
      </c>
      <c r="AG13" s="19">
        <v>8.8207884722857302E-2</v>
      </c>
      <c r="AH13" s="19">
        <v>5.5540883266168101E-2</v>
      </c>
      <c r="AI13" s="19">
        <v>8.2976251992269601E-2</v>
      </c>
      <c r="AJ13" s="19">
        <v>9.16245419634895E-2</v>
      </c>
      <c r="AK13" s="19">
        <v>5.6651383641386097E-2</v>
      </c>
      <c r="AL13" s="19"/>
      <c r="AM13" s="19">
        <v>6.8602260518945496E-2</v>
      </c>
      <c r="AN13" s="19">
        <v>5.0931967255357903E-2</v>
      </c>
      <c r="AO13" s="19">
        <v>6.8655384634081495E-2</v>
      </c>
      <c r="AP13" s="19">
        <v>0.18662016279789401</v>
      </c>
      <c r="AQ13" s="19">
        <v>0.150489851663755</v>
      </c>
      <c r="AR13" s="19"/>
      <c r="AS13" s="19">
        <v>7.6728325244996398E-2</v>
      </c>
      <c r="AT13" s="19">
        <v>4.4361130783718498E-2</v>
      </c>
      <c r="AU13" s="19">
        <v>6.4028786367054003E-2</v>
      </c>
      <c r="AV13" s="19"/>
      <c r="AW13" s="19">
        <v>0.12637527353658101</v>
      </c>
      <c r="AX13" s="19">
        <v>5.5128578725517602E-2</v>
      </c>
      <c r="AY13" s="19">
        <v>4.2353199385041597E-2</v>
      </c>
      <c r="AZ13" s="19">
        <v>3.6565071977927403E-2</v>
      </c>
      <c r="BA13" s="19">
        <v>4.0108084127113003E-2</v>
      </c>
      <c r="BB13" s="19"/>
      <c r="BC13" s="19">
        <v>9.3826699794308105E-2</v>
      </c>
      <c r="BD13" s="19">
        <v>4.9071657592726303E-2</v>
      </c>
      <c r="BE13" s="19" t="s">
        <v>101</v>
      </c>
      <c r="BF13" s="19">
        <v>5.5769802874013001E-2</v>
      </c>
      <c r="BG13" s="19">
        <v>0.100257580520274</v>
      </c>
      <c r="BH13" s="19">
        <v>6.5620039632832694E-2</v>
      </c>
      <c r="BI13" s="19">
        <v>0.11714233056096</v>
      </c>
      <c r="BJ13" s="19"/>
      <c r="BK13" s="19">
        <v>0.13220617271319501</v>
      </c>
      <c r="BL13" s="19">
        <v>0.13245950625710001</v>
      </c>
      <c r="BM13" s="19">
        <v>7.5223665710996396E-2</v>
      </c>
      <c r="BN13" s="19">
        <v>5.6009280954582699E-2</v>
      </c>
      <c r="BO13" s="19">
        <v>4.05646029128078E-2</v>
      </c>
      <c r="BP13" s="19">
        <v>1.8172844121599301E-2</v>
      </c>
      <c r="BQ13" s="19">
        <v>9.4041859921333293E-3</v>
      </c>
      <c r="BR13" s="19">
        <v>3.6460922365617203E-2</v>
      </c>
      <c r="BS13" s="19"/>
      <c r="BT13" s="19">
        <v>3.1014561584110801E-2</v>
      </c>
      <c r="BU13" s="19">
        <v>0.12885046369094399</v>
      </c>
      <c r="BV13" s="19">
        <v>7.7877188857206306E-2</v>
      </c>
      <c r="BW13" s="19"/>
      <c r="BX13" s="19">
        <v>2.7452797356703501E-2</v>
      </c>
      <c r="BY13" s="19">
        <v>7.1429194843528193E-2</v>
      </c>
      <c r="BZ13" s="19"/>
      <c r="CA13" s="19">
        <v>9.7440491394638201E-3</v>
      </c>
      <c r="CB13" s="19">
        <v>2.4624468831305601E-2</v>
      </c>
      <c r="CC13" s="19">
        <v>4.1328078654767599E-2</v>
      </c>
      <c r="CD13" s="19">
        <v>3.5252830585926799E-2</v>
      </c>
      <c r="CE13" s="19">
        <v>7.4265785314442195E-2</v>
      </c>
    </row>
    <row r="14" spans="2:83" x14ac:dyDescent="0.35">
      <c r="B14" s="16"/>
    </row>
    <row r="15" spans="2:83" x14ac:dyDescent="0.35">
      <c r="B15" t="s">
        <v>104</v>
      </c>
    </row>
    <row r="16" spans="2:83" x14ac:dyDescent="0.35">
      <c r="B16" t="s">
        <v>105</v>
      </c>
    </row>
    <row r="18" spans="2:2" x14ac:dyDescent="0.35">
      <c r="B18"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58" x14ac:dyDescent="0.35">
      <c r="B9" s="18" t="s">
        <v>292</v>
      </c>
      <c r="C9" s="17">
        <v>0.17665616339846599</v>
      </c>
      <c r="D9" s="17">
        <v>0.20071233659988599</v>
      </c>
      <c r="E9" s="17">
        <v>0.15319805936831901</v>
      </c>
      <c r="F9" s="17"/>
      <c r="G9" s="17">
        <v>0.278539305944487</v>
      </c>
      <c r="H9" s="17">
        <v>0.25485045984933302</v>
      </c>
      <c r="I9" s="17">
        <v>0.25261383541531401</v>
      </c>
      <c r="J9" s="17">
        <v>0.115316813794881</v>
      </c>
      <c r="K9" s="17">
        <v>9.8909741386841596E-2</v>
      </c>
      <c r="L9" s="17">
        <v>8.4808341492655898E-2</v>
      </c>
      <c r="M9" s="17"/>
      <c r="N9" s="17">
        <v>0.328417572036728</v>
      </c>
      <c r="O9" s="17">
        <v>0.170269697264266</v>
      </c>
      <c r="P9" s="17">
        <v>0.123064986932859</v>
      </c>
      <c r="Q9" s="17">
        <v>0.132293674697501</v>
      </c>
      <c r="R9" s="17">
        <v>0.16897281801661099</v>
      </c>
      <c r="S9" s="17">
        <v>0.188759098643829</v>
      </c>
      <c r="T9" s="17">
        <v>0.16399146691154901</v>
      </c>
      <c r="U9" s="17">
        <v>0.12844767555907299</v>
      </c>
      <c r="V9" s="17">
        <v>0.124980353928762</v>
      </c>
      <c r="W9" s="17">
        <v>0.15185079343416399</v>
      </c>
      <c r="X9" s="17">
        <v>0.15357931962187299</v>
      </c>
      <c r="Y9" s="17">
        <v>0.15277399716828599</v>
      </c>
      <c r="Z9" s="17"/>
      <c r="AA9" s="17">
        <v>0.25320903185298599</v>
      </c>
      <c r="AB9" s="17">
        <v>0.15635550612558599</v>
      </c>
      <c r="AC9" s="17">
        <v>0.16949174802181799</v>
      </c>
      <c r="AD9" s="17">
        <v>0.122828642769315</v>
      </c>
      <c r="AE9" s="17"/>
      <c r="AF9" s="17">
        <v>0.31666236867888398</v>
      </c>
      <c r="AG9" s="17">
        <v>0.14577067472425301</v>
      </c>
      <c r="AH9" s="17">
        <v>0.166396862281841</v>
      </c>
      <c r="AI9" s="17">
        <v>0.10952725599652</v>
      </c>
      <c r="AJ9" s="17">
        <v>0.10635352790506999</v>
      </c>
      <c r="AK9" s="17">
        <v>0.186205384998885</v>
      </c>
      <c r="AL9" s="17"/>
      <c r="AM9" s="17">
        <v>0.17127987891723301</v>
      </c>
      <c r="AN9" s="17">
        <v>0.18695620710911001</v>
      </c>
      <c r="AO9" s="17">
        <v>0.22597399410461999</v>
      </c>
      <c r="AP9" s="17">
        <v>8.1604381993665404E-2</v>
      </c>
      <c r="AQ9" s="17">
        <v>9.7867664648255803E-2</v>
      </c>
      <c r="AR9" s="17"/>
      <c r="AS9" s="17">
        <v>0.167100275632585</v>
      </c>
      <c r="AT9" s="17">
        <v>0.18386731585601801</v>
      </c>
      <c r="AU9" s="17">
        <v>0.29555254315713803</v>
      </c>
      <c r="AV9" s="17"/>
      <c r="AW9" s="17">
        <v>9.5399978158584503E-2</v>
      </c>
      <c r="AX9" s="17">
        <v>0.138283533813395</v>
      </c>
      <c r="AY9" s="17">
        <v>0.223231502754446</v>
      </c>
      <c r="AZ9" s="17">
        <v>0.33204014462659698</v>
      </c>
      <c r="BA9" s="17">
        <v>0.458940477018626</v>
      </c>
      <c r="BB9" s="17"/>
      <c r="BC9" s="17">
        <v>0.18555428294645501</v>
      </c>
      <c r="BD9" s="17">
        <v>0.19166369231314101</v>
      </c>
      <c r="BE9" s="17" t="s">
        <v>101</v>
      </c>
      <c r="BF9" s="17">
        <v>0.13556376622609601</v>
      </c>
      <c r="BG9" s="17">
        <v>0.12616101440060101</v>
      </c>
      <c r="BH9" s="17">
        <v>0.188811873249704</v>
      </c>
      <c r="BI9" s="17">
        <v>0.150920048146573</v>
      </c>
      <c r="BJ9" s="17"/>
      <c r="BK9" s="17">
        <v>0.125593586203568</v>
      </c>
      <c r="BL9" s="17">
        <v>0.114350970563549</v>
      </c>
      <c r="BM9" s="17">
        <v>0.13838034509908601</v>
      </c>
      <c r="BN9" s="17">
        <v>0.168924442820583</v>
      </c>
      <c r="BO9" s="17">
        <v>0.19590947939936901</v>
      </c>
      <c r="BP9" s="17">
        <v>0.22083506741956399</v>
      </c>
      <c r="BQ9" s="17">
        <v>0.26909884470670098</v>
      </c>
      <c r="BR9" s="17">
        <v>0.42940338238446102</v>
      </c>
      <c r="BS9" s="17"/>
      <c r="BT9" s="17">
        <v>0.249554302934444</v>
      </c>
      <c r="BU9" s="17">
        <v>7.3690724002213007E-2</v>
      </c>
      <c r="BV9" s="17">
        <v>0.18682822071060501</v>
      </c>
      <c r="BW9" s="17"/>
      <c r="BX9" s="17">
        <v>0.280975277329086</v>
      </c>
      <c r="BY9" s="17">
        <v>0.16961816786164799</v>
      </c>
      <c r="BZ9" s="17"/>
      <c r="CA9" s="17">
        <v>0.58226362662638997</v>
      </c>
      <c r="CB9" s="17">
        <v>0.29293517054423301</v>
      </c>
      <c r="CC9" s="17">
        <v>0.15911527109434001</v>
      </c>
      <c r="CD9" s="17">
        <v>0.25015532551186698</v>
      </c>
      <c r="CE9" s="17">
        <v>0.15894895956257299</v>
      </c>
    </row>
    <row r="10" spans="2:83" ht="58" x14ac:dyDescent="0.35">
      <c r="B10" s="18" t="s">
        <v>293</v>
      </c>
      <c r="C10" s="17">
        <v>0.36637249043374698</v>
      </c>
      <c r="D10" s="17">
        <v>0.35499073057554897</v>
      </c>
      <c r="E10" s="17">
        <v>0.37660084264601201</v>
      </c>
      <c r="F10" s="17"/>
      <c r="G10" s="17">
        <v>0.54349536217507</v>
      </c>
      <c r="H10" s="17">
        <v>0.47797090985256802</v>
      </c>
      <c r="I10" s="17">
        <v>0.449267959523384</v>
      </c>
      <c r="J10" s="17">
        <v>0.4335754105704</v>
      </c>
      <c r="K10" s="17">
        <v>0.24883798990738801</v>
      </c>
      <c r="L10" s="17">
        <v>0.114108354967356</v>
      </c>
      <c r="M10" s="17"/>
      <c r="N10" s="17">
        <v>0.38822880089662698</v>
      </c>
      <c r="O10" s="17">
        <v>0.36434929040731501</v>
      </c>
      <c r="P10" s="17">
        <v>0.33336031549008199</v>
      </c>
      <c r="Q10" s="17">
        <v>0.33085999355337598</v>
      </c>
      <c r="R10" s="17">
        <v>0.35740164247022299</v>
      </c>
      <c r="S10" s="17">
        <v>0.44027636372816298</v>
      </c>
      <c r="T10" s="17">
        <v>0.33449363568142398</v>
      </c>
      <c r="U10" s="17">
        <v>0.38807792631231602</v>
      </c>
      <c r="V10" s="17">
        <v>0.38802527602672798</v>
      </c>
      <c r="W10" s="17">
        <v>0.36458566229261002</v>
      </c>
      <c r="X10" s="17">
        <v>0.30092078776879</v>
      </c>
      <c r="Y10" s="17">
        <v>0.35875916865242802</v>
      </c>
      <c r="Z10" s="17"/>
      <c r="AA10" s="17">
        <v>0.38493680092867499</v>
      </c>
      <c r="AB10" s="17">
        <v>0.388748543624369</v>
      </c>
      <c r="AC10" s="17">
        <v>0.37768320345501799</v>
      </c>
      <c r="AD10" s="17">
        <v>0.31602189033928102</v>
      </c>
      <c r="AE10" s="17"/>
      <c r="AF10" s="17">
        <v>0.40661375568229102</v>
      </c>
      <c r="AG10" s="17">
        <v>0.33403906621808199</v>
      </c>
      <c r="AH10" s="17">
        <v>0.462983670736418</v>
      </c>
      <c r="AI10" s="17">
        <v>0.35643356858983199</v>
      </c>
      <c r="AJ10" s="17">
        <v>0.29889213332489201</v>
      </c>
      <c r="AK10" s="17">
        <v>0.32330832964449902</v>
      </c>
      <c r="AL10" s="17"/>
      <c r="AM10" s="17">
        <v>0.31683882152398801</v>
      </c>
      <c r="AN10" s="17">
        <v>0.45547977341440798</v>
      </c>
      <c r="AO10" s="17">
        <v>0.32049433546107797</v>
      </c>
      <c r="AP10" s="17">
        <v>0.26654540549871503</v>
      </c>
      <c r="AQ10" s="17">
        <v>0.37201945043256601</v>
      </c>
      <c r="AR10" s="17"/>
      <c r="AS10" s="17">
        <v>0.33096019459376103</v>
      </c>
      <c r="AT10" s="17">
        <v>0.44713029525579501</v>
      </c>
      <c r="AU10" s="17">
        <v>0.32517261319915403</v>
      </c>
      <c r="AV10" s="17"/>
      <c r="AW10" s="17">
        <v>0.268585674474977</v>
      </c>
      <c r="AX10" s="17">
        <v>0.40448644457530297</v>
      </c>
      <c r="AY10" s="17">
        <v>0.44754290391488799</v>
      </c>
      <c r="AZ10" s="17">
        <v>0.39696203643844902</v>
      </c>
      <c r="BA10" s="17">
        <v>0.27580554667610802</v>
      </c>
      <c r="BB10" s="17"/>
      <c r="BC10" s="17">
        <v>0.22175874323906999</v>
      </c>
      <c r="BD10" s="17">
        <v>0.46079257166188398</v>
      </c>
      <c r="BE10" s="17" t="s">
        <v>101</v>
      </c>
      <c r="BF10" s="17">
        <v>0.43034110309766999</v>
      </c>
      <c r="BG10" s="17">
        <v>0.400584005431595</v>
      </c>
      <c r="BH10" s="17">
        <v>0.51723829114578201</v>
      </c>
      <c r="BI10" s="17">
        <v>0.50411145282280201</v>
      </c>
      <c r="BJ10" s="17"/>
      <c r="BK10" s="17">
        <v>0.37440562858440402</v>
      </c>
      <c r="BL10" s="17">
        <v>0.29281636053105098</v>
      </c>
      <c r="BM10" s="17">
        <v>0.40066282621966298</v>
      </c>
      <c r="BN10" s="17">
        <v>0.38936516596116799</v>
      </c>
      <c r="BO10" s="17">
        <v>0.38889508548394403</v>
      </c>
      <c r="BP10" s="17">
        <v>0.42389597307730797</v>
      </c>
      <c r="BQ10" s="17">
        <v>0.41560261807772803</v>
      </c>
      <c r="BR10" s="17">
        <v>0.26142367836098601</v>
      </c>
      <c r="BS10" s="17"/>
      <c r="BT10" s="17">
        <v>0.477162415368177</v>
      </c>
      <c r="BU10" s="17">
        <v>0.18345269154549801</v>
      </c>
      <c r="BV10" s="17">
        <v>0.40176111628685601</v>
      </c>
      <c r="BW10" s="17"/>
      <c r="BX10" s="17">
        <v>0.43796611344123598</v>
      </c>
      <c r="BY10" s="17">
        <v>0.41772611308905699</v>
      </c>
      <c r="BZ10" s="17"/>
      <c r="CA10" s="17">
        <v>0.24582977200244399</v>
      </c>
      <c r="CB10" s="17">
        <v>0.501661409143493</v>
      </c>
      <c r="CC10" s="17">
        <v>0.457773122035666</v>
      </c>
      <c r="CD10" s="17">
        <v>0.42014024513495701</v>
      </c>
      <c r="CE10" s="17">
        <v>0.37316050826541902</v>
      </c>
    </row>
    <row r="11" spans="2:83" ht="43.5" x14ac:dyDescent="0.35">
      <c r="B11" s="18" t="s">
        <v>294</v>
      </c>
      <c r="C11" s="17">
        <v>0.32556672886274002</v>
      </c>
      <c r="D11" s="17">
        <v>0.321076690061325</v>
      </c>
      <c r="E11" s="17">
        <v>0.33047987365491899</v>
      </c>
      <c r="F11" s="17"/>
      <c r="G11" s="17">
        <v>0.119695567070042</v>
      </c>
      <c r="H11" s="17">
        <v>0.15014137436567099</v>
      </c>
      <c r="I11" s="17">
        <v>0.14830783855408999</v>
      </c>
      <c r="J11" s="17">
        <v>0.29697095672878299</v>
      </c>
      <c r="K11" s="17">
        <v>0.49214123539277999</v>
      </c>
      <c r="L11" s="17">
        <v>0.66168050652992405</v>
      </c>
      <c r="M11" s="17"/>
      <c r="N11" s="17">
        <v>0.191314917817001</v>
      </c>
      <c r="O11" s="17">
        <v>0.316245533334577</v>
      </c>
      <c r="P11" s="17">
        <v>0.43003895122037</v>
      </c>
      <c r="Q11" s="17">
        <v>0.37935624935568402</v>
      </c>
      <c r="R11" s="17">
        <v>0.34718668020238802</v>
      </c>
      <c r="S11" s="17">
        <v>0.24786827332415701</v>
      </c>
      <c r="T11" s="17">
        <v>0.38116903657510998</v>
      </c>
      <c r="U11" s="17">
        <v>0.34917545878831802</v>
      </c>
      <c r="V11" s="17">
        <v>0.34834651114729098</v>
      </c>
      <c r="W11" s="17">
        <v>0.32026437592069701</v>
      </c>
      <c r="X11" s="17">
        <v>0.42469149168899201</v>
      </c>
      <c r="Y11" s="17">
        <v>0.322737361197238</v>
      </c>
      <c r="Z11" s="17"/>
      <c r="AA11" s="17">
        <v>0.27387007654096501</v>
      </c>
      <c r="AB11" s="17">
        <v>0.31374188413179099</v>
      </c>
      <c r="AC11" s="17">
        <v>0.32573480410795702</v>
      </c>
      <c r="AD11" s="17">
        <v>0.39012568365476502</v>
      </c>
      <c r="AE11" s="17"/>
      <c r="AF11" s="17">
        <v>0.168310814641907</v>
      </c>
      <c r="AG11" s="17">
        <v>0.38501026618645401</v>
      </c>
      <c r="AH11" s="17">
        <v>0.24893985955040501</v>
      </c>
      <c r="AI11" s="17">
        <v>0.388662358019841</v>
      </c>
      <c r="AJ11" s="17">
        <v>0.45888291603596099</v>
      </c>
      <c r="AK11" s="17">
        <v>0.30452633199130502</v>
      </c>
      <c r="AL11" s="17"/>
      <c r="AM11" s="17">
        <v>0.38787181478539901</v>
      </c>
      <c r="AN11" s="17">
        <v>0.25799892872298102</v>
      </c>
      <c r="AO11" s="17">
        <v>0.30647913536254001</v>
      </c>
      <c r="AP11" s="17">
        <v>0.53434404375449795</v>
      </c>
      <c r="AQ11" s="17">
        <v>0.31614607953109802</v>
      </c>
      <c r="AR11" s="17"/>
      <c r="AS11" s="17">
        <v>0.39631282944206803</v>
      </c>
      <c r="AT11" s="17">
        <v>0.25580140023327103</v>
      </c>
      <c r="AU11" s="17">
        <v>0.25759230520790499</v>
      </c>
      <c r="AV11" s="17"/>
      <c r="AW11" s="17">
        <v>0.45924270851451698</v>
      </c>
      <c r="AX11" s="17">
        <v>0.31260227831662102</v>
      </c>
      <c r="AY11" s="17">
        <v>0.24264108690393499</v>
      </c>
      <c r="AZ11" s="17">
        <v>0.17499312130754499</v>
      </c>
      <c r="BA11" s="17">
        <v>0.209063032032969</v>
      </c>
      <c r="BB11" s="17"/>
      <c r="BC11" s="17">
        <v>0.45832685347396002</v>
      </c>
      <c r="BD11" s="17">
        <v>0.23698490359089</v>
      </c>
      <c r="BE11" s="17" t="s">
        <v>101</v>
      </c>
      <c r="BF11" s="17">
        <v>0.277958587302299</v>
      </c>
      <c r="BG11" s="17">
        <v>0.31082629360979103</v>
      </c>
      <c r="BH11" s="17">
        <v>0.17287144260715701</v>
      </c>
      <c r="BI11" s="17">
        <v>0.205648871252988</v>
      </c>
      <c r="BJ11" s="17"/>
      <c r="BK11" s="17">
        <v>0.30538365489961899</v>
      </c>
      <c r="BL11" s="17">
        <v>0.46732618448728303</v>
      </c>
      <c r="BM11" s="17">
        <v>0.31374926710349299</v>
      </c>
      <c r="BN11" s="17">
        <v>0.34056262355600297</v>
      </c>
      <c r="BO11" s="17">
        <v>0.33455201826342401</v>
      </c>
      <c r="BP11" s="17">
        <v>0.22975169364119399</v>
      </c>
      <c r="BQ11" s="17">
        <v>0.245897888787595</v>
      </c>
      <c r="BR11" s="17">
        <v>0.16057978296835099</v>
      </c>
      <c r="BS11" s="17"/>
      <c r="BT11" s="17">
        <v>0.14912538968876801</v>
      </c>
      <c r="BU11" s="17">
        <v>0.58894382944571</v>
      </c>
      <c r="BV11" s="17">
        <v>0.28938565955620998</v>
      </c>
      <c r="BW11" s="17"/>
      <c r="BX11" s="17">
        <v>0.19382999176905799</v>
      </c>
      <c r="BY11" s="17">
        <v>0.26799663752220698</v>
      </c>
      <c r="BZ11" s="17"/>
      <c r="CA11" s="17">
        <v>9.8728332972881E-2</v>
      </c>
      <c r="CB11" s="17">
        <v>0.12642154844353301</v>
      </c>
      <c r="CC11" s="17">
        <v>0.24173687153199899</v>
      </c>
      <c r="CD11" s="17">
        <v>0.21816732037373701</v>
      </c>
      <c r="CE11" s="17">
        <v>0.32597056197872498</v>
      </c>
    </row>
    <row r="12" spans="2:83" x14ac:dyDescent="0.35">
      <c r="B12" s="18" t="s">
        <v>113</v>
      </c>
      <c r="C12" s="19">
        <v>0.13140461730504599</v>
      </c>
      <c r="D12" s="19">
        <v>0.12322024276324101</v>
      </c>
      <c r="E12" s="19">
        <v>0.13972122433074999</v>
      </c>
      <c r="F12" s="19"/>
      <c r="G12" s="19">
        <v>5.8269764810400797E-2</v>
      </c>
      <c r="H12" s="19">
        <v>0.117037255932429</v>
      </c>
      <c r="I12" s="19">
        <v>0.14981036650721199</v>
      </c>
      <c r="J12" s="19">
        <v>0.154136818905936</v>
      </c>
      <c r="K12" s="19">
        <v>0.16011103331299001</v>
      </c>
      <c r="L12" s="19">
        <v>0.139402797010064</v>
      </c>
      <c r="M12" s="19"/>
      <c r="N12" s="19">
        <v>9.2038709249643899E-2</v>
      </c>
      <c r="O12" s="19">
        <v>0.149135478993843</v>
      </c>
      <c r="P12" s="19">
        <v>0.11353574635669</v>
      </c>
      <c r="Q12" s="19">
        <v>0.15749008239343801</v>
      </c>
      <c r="R12" s="19">
        <v>0.126438859310778</v>
      </c>
      <c r="S12" s="19">
        <v>0.123096264303851</v>
      </c>
      <c r="T12" s="19">
        <v>0.12034586083191701</v>
      </c>
      <c r="U12" s="19">
        <v>0.13429893934029299</v>
      </c>
      <c r="V12" s="19">
        <v>0.13864785889721901</v>
      </c>
      <c r="W12" s="19">
        <v>0.163299168352529</v>
      </c>
      <c r="X12" s="19">
        <v>0.120808400920345</v>
      </c>
      <c r="Y12" s="19">
        <v>0.16572947298204799</v>
      </c>
      <c r="Z12" s="19"/>
      <c r="AA12" s="19">
        <v>8.7984090677373894E-2</v>
      </c>
      <c r="AB12" s="19">
        <v>0.14115406611825401</v>
      </c>
      <c r="AC12" s="19">
        <v>0.127090244415207</v>
      </c>
      <c r="AD12" s="19">
        <v>0.171023783236639</v>
      </c>
      <c r="AE12" s="19"/>
      <c r="AF12" s="19">
        <v>0.108413060996918</v>
      </c>
      <c r="AG12" s="19">
        <v>0.13517999287120999</v>
      </c>
      <c r="AH12" s="19">
        <v>0.121679607431336</v>
      </c>
      <c r="AI12" s="19">
        <v>0.14537681739380701</v>
      </c>
      <c r="AJ12" s="19">
        <v>0.13587142273407701</v>
      </c>
      <c r="AK12" s="19">
        <v>0.18595995336531099</v>
      </c>
      <c r="AL12" s="19"/>
      <c r="AM12" s="19">
        <v>0.12400948477338</v>
      </c>
      <c r="AN12" s="19">
        <v>9.9565090753500604E-2</v>
      </c>
      <c r="AO12" s="19">
        <v>0.147052535071762</v>
      </c>
      <c r="AP12" s="19">
        <v>0.117506168753122</v>
      </c>
      <c r="AQ12" s="19">
        <v>0.21396680538807999</v>
      </c>
      <c r="AR12" s="19"/>
      <c r="AS12" s="19">
        <v>0.105626700331585</v>
      </c>
      <c r="AT12" s="19">
        <v>0.113200988654916</v>
      </c>
      <c r="AU12" s="19">
        <v>0.121682538435803</v>
      </c>
      <c r="AV12" s="19"/>
      <c r="AW12" s="19">
        <v>0.17677163885192201</v>
      </c>
      <c r="AX12" s="19">
        <v>0.14462774329468001</v>
      </c>
      <c r="AY12" s="19">
        <v>8.6584506426731295E-2</v>
      </c>
      <c r="AZ12" s="19">
        <v>9.6004697627409305E-2</v>
      </c>
      <c r="BA12" s="19">
        <v>5.61909442722964E-2</v>
      </c>
      <c r="BB12" s="19"/>
      <c r="BC12" s="19">
        <v>0.134360120340515</v>
      </c>
      <c r="BD12" s="19">
        <v>0.110558832434085</v>
      </c>
      <c r="BE12" s="19" t="s">
        <v>101</v>
      </c>
      <c r="BF12" s="19">
        <v>0.15613654337393501</v>
      </c>
      <c r="BG12" s="19">
        <v>0.16242868655801301</v>
      </c>
      <c r="BH12" s="19">
        <v>0.121078392997357</v>
      </c>
      <c r="BI12" s="19">
        <v>0.13931962777763701</v>
      </c>
      <c r="BJ12" s="19"/>
      <c r="BK12" s="19">
        <v>0.19461713031241001</v>
      </c>
      <c r="BL12" s="19">
        <v>0.12550648441811599</v>
      </c>
      <c r="BM12" s="19">
        <v>0.14720756157775799</v>
      </c>
      <c r="BN12" s="19">
        <v>0.10114776766224599</v>
      </c>
      <c r="BO12" s="19">
        <v>8.0643416853263303E-2</v>
      </c>
      <c r="BP12" s="19">
        <v>0.12551726586193401</v>
      </c>
      <c r="BQ12" s="19">
        <v>6.9400648427976594E-2</v>
      </c>
      <c r="BR12" s="19">
        <v>0.14859315628620201</v>
      </c>
      <c r="BS12" s="19"/>
      <c r="BT12" s="19">
        <v>0.12415789200861101</v>
      </c>
      <c r="BU12" s="19">
        <v>0.153912755006579</v>
      </c>
      <c r="BV12" s="19">
        <v>0.122025003446328</v>
      </c>
      <c r="BW12" s="19"/>
      <c r="BX12" s="19">
        <v>8.7228617460619606E-2</v>
      </c>
      <c r="BY12" s="19">
        <v>0.14465908152708801</v>
      </c>
      <c r="BZ12" s="19"/>
      <c r="CA12" s="19">
        <v>7.3178268398285506E-2</v>
      </c>
      <c r="CB12" s="19">
        <v>7.8981871868741005E-2</v>
      </c>
      <c r="CC12" s="19">
        <v>0.14137473533799499</v>
      </c>
      <c r="CD12" s="19">
        <v>0.111537108979439</v>
      </c>
      <c r="CE12" s="19">
        <v>0.14191997019328301</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58" x14ac:dyDescent="0.35">
      <c r="B9" s="18" t="s">
        <v>292</v>
      </c>
      <c r="C9" s="17">
        <v>0.21190729436037201</v>
      </c>
      <c r="D9" s="17">
        <v>0.220017855971329</v>
      </c>
      <c r="E9" s="17">
        <v>0.204319391559664</v>
      </c>
      <c r="F9" s="17"/>
      <c r="G9" s="17">
        <v>0.32790151605288098</v>
      </c>
      <c r="H9" s="17">
        <v>0.308395017402184</v>
      </c>
      <c r="I9" s="17">
        <v>0.238011648735416</v>
      </c>
      <c r="J9" s="17">
        <v>0.195257399314574</v>
      </c>
      <c r="K9" s="17">
        <v>0.119267599019864</v>
      </c>
      <c r="L9" s="17">
        <v>0.10997276193903301</v>
      </c>
      <c r="M9" s="17"/>
      <c r="N9" s="17">
        <v>0.35612207460357997</v>
      </c>
      <c r="O9" s="17">
        <v>0.19279091023939099</v>
      </c>
      <c r="P9" s="17">
        <v>0.20628381631866299</v>
      </c>
      <c r="Q9" s="17">
        <v>0.20059700211696899</v>
      </c>
      <c r="R9" s="17">
        <v>0.15244324044836699</v>
      </c>
      <c r="S9" s="17">
        <v>0.191654114958487</v>
      </c>
      <c r="T9" s="17">
        <v>0.171846951540474</v>
      </c>
      <c r="U9" s="17">
        <v>0.20481188373599199</v>
      </c>
      <c r="V9" s="17">
        <v>0.16801948283564799</v>
      </c>
      <c r="W9" s="17">
        <v>0.20265091849931099</v>
      </c>
      <c r="X9" s="17">
        <v>0.18197998793415299</v>
      </c>
      <c r="Y9" s="17">
        <v>0.22458068659531899</v>
      </c>
      <c r="Z9" s="17"/>
      <c r="AA9" s="17">
        <v>0.28287324152480198</v>
      </c>
      <c r="AB9" s="17">
        <v>0.185178214666573</v>
      </c>
      <c r="AC9" s="17">
        <v>0.198189884483397</v>
      </c>
      <c r="AD9" s="17">
        <v>0.176847056472138</v>
      </c>
      <c r="AE9" s="17"/>
      <c r="AF9" s="17">
        <v>0.32589544467364301</v>
      </c>
      <c r="AG9" s="17">
        <v>0.190339172633058</v>
      </c>
      <c r="AH9" s="17">
        <v>0.18099846895522001</v>
      </c>
      <c r="AI9" s="17">
        <v>0.178991967883815</v>
      </c>
      <c r="AJ9" s="17">
        <v>0.153048177366746</v>
      </c>
      <c r="AK9" s="17">
        <v>0.173250195490842</v>
      </c>
      <c r="AL9" s="17"/>
      <c r="AM9" s="17">
        <v>0.20448219931766101</v>
      </c>
      <c r="AN9" s="17">
        <v>0.244140441279346</v>
      </c>
      <c r="AO9" s="17">
        <v>0.20752963063906299</v>
      </c>
      <c r="AP9" s="17">
        <v>6.4517703567542606E-2</v>
      </c>
      <c r="AQ9" s="17">
        <v>0.115987381878516</v>
      </c>
      <c r="AR9" s="17"/>
      <c r="AS9" s="17">
        <v>0.20696212483773599</v>
      </c>
      <c r="AT9" s="17">
        <v>0.23343665223174201</v>
      </c>
      <c r="AU9" s="17">
        <v>0.25484200871352902</v>
      </c>
      <c r="AV9" s="17"/>
      <c r="AW9" s="17">
        <v>0.145297248004467</v>
      </c>
      <c r="AX9" s="17">
        <v>0.19961816146891401</v>
      </c>
      <c r="AY9" s="17">
        <v>0.25951669991270299</v>
      </c>
      <c r="AZ9" s="17">
        <v>0.30182324322360099</v>
      </c>
      <c r="BA9" s="17">
        <v>0.38126759788523201</v>
      </c>
      <c r="BB9" s="17"/>
      <c r="BC9" s="17">
        <v>0.21271403280464801</v>
      </c>
      <c r="BD9" s="17">
        <v>0.22201770607260399</v>
      </c>
      <c r="BE9" s="17" t="s">
        <v>101</v>
      </c>
      <c r="BF9" s="17">
        <v>0.21355347430706001</v>
      </c>
      <c r="BG9" s="17">
        <v>0.15526618695269301</v>
      </c>
      <c r="BH9" s="17">
        <v>0.22661417336053299</v>
      </c>
      <c r="BI9" s="17">
        <v>0.21519432294056101</v>
      </c>
      <c r="BJ9" s="17"/>
      <c r="BK9" s="17">
        <v>0.19071053001480201</v>
      </c>
      <c r="BL9" s="17">
        <v>0.14443433513328699</v>
      </c>
      <c r="BM9" s="17">
        <v>0.176535923475585</v>
      </c>
      <c r="BN9" s="17">
        <v>0.18887285660402101</v>
      </c>
      <c r="BO9" s="17">
        <v>0.24327626356018101</v>
      </c>
      <c r="BP9" s="17">
        <v>0.29762550352065298</v>
      </c>
      <c r="BQ9" s="17">
        <v>0.39104614821231798</v>
      </c>
      <c r="BR9" s="17">
        <v>0.33429340933171803</v>
      </c>
      <c r="BS9" s="17"/>
      <c r="BT9" s="17">
        <v>0.28654398384505297</v>
      </c>
      <c r="BU9" s="17">
        <v>0.102338016096734</v>
      </c>
      <c r="BV9" s="17">
        <v>0.22267215012376401</v>
      </c>
      <c r="BW9" s="17"/>
      <c r="BX9" s="17">
        <v>0.30615216426791397</v>
      </c>
      <c r="BY9" s="17">
        <v>0.22367358992323699</v>
      </c>
      <c r="BZ9" s="17"/>
      <c r="CA9" s="17">
        <v>0.53125347050565397</v>
      </c>
      <c r="CB9" s="17">
        <v>0.30739443331095501</v>
      </c>
      <c r="CC9" s="17">
        <v>0.21593844128856099</v>
      </c>
      <c r="CD9" s="17">
        <v>0.25678224947304601</v>
      </c>
      <c r="CE9" s="17">
        <v>0.25215146398296401</v>
      </c>
    </row>
    <row r="10" spans="2:83" ht="58" x14ac:dyDescent="0.35">
      <c r="B10" s="18" t="s">
        <v>293</v>
      </c>
      <c r="C10" s="17">
        <v>0.353461950823169</v>
      </c>
      <c r="D10" s="17">
        <v>0.33777137874442598</v>
      </c>
      <c r="E10" s="17">
        <v>0.367779532301237</v>
      </c>
      <c r="F10" s="17"/>
      <c r="G10" s="17">
        <v>0.43895287980053999</v>
      </c>
      <c r="H10" s="17">
        <v>0.424883168549962</v>
      </c>
      <c r="I10" s="17">
        <v>0.48840621882317398</v>
      </c>
      <c r="J10" s="17">
        <v>0.43410928945417798</v>
      </c>
      <c r="K10" s="17">
        <v>0.27871129641380799</v>
      </c>
      <c r="L10" s="17">
        <v>0.11341715076197</v>
      </c>
      <c r="M10" s="17"/>
      <c r="N10" s="17">
        <v>0.37922753961151801</v>
      </c>
      <c r="O10" s="17">
        <v>0.350556393537098</v>
      </c>
      <c r="P10" s="17">
        <v>0.29946248542074499</v>
      </c>
      <c r="Q10" s="17">
        <v>0.31480659437469</v>
      </c>
      <c r="R10" s="17">
        <v>0.373200589171648</v>
      </c>
      <c r="S10" s="17">
        <v>0.42177174654316602</v>
      </c>
      <c r="T10" s="17">
        <v>0.34960378309946599</v>
      </c>
      <c r="U10" s="17">
        <v>0.34548467434131802</v>
      </c>
      <c r="V10" s="17">
        <v>0.349592127481059</v>
      </c>
      <c r="W10" s="17">
        <v>0.31929285058714901</v>
      </c>
      <c r="X10" s="17">
        <v>0.34353049361597099</v>
      </c>
      <c r="Y10" s="17">
        <v>0.40915420077570103</v>
      </c>
      <c r="Z10" s="17"/>
      <c r="AA10" s="17">
        <v>0.32918338968801902</v>
      </c>
      <c r="AB10" s="17">
        <v>0.40477712454188602</v>
      </c>
      <c r="AC10" s="17">
        <v>0.40729948529811399</v>
      </c>
      <c r="AD10" s="17">
        <v>0.28172911620055602</v>
      </c>
      <c r="AE10" s="17"/>
      <c r="AF10" s="17">
        <v>0.414552768521744</v>
      </c>
      <c r="AG10" s="17">
        <v>0.33367239618549699</v>
      </c>
      <c r="AH10" s="17">
        <v>0.41324481658211798</v>
      </c>
      <c r="AI10" s="17">
        <v>0.34004189573757598</v>
      </c>
      <c r="AJ10" s="17">
        <v>0.27753432314767001</v>
      </c>
      <c r="AK10" s="17">
        <v>0.26877770625610198</v>
      </c>
      <c r="AL10" s="17"/>
      <c r="AM10" s="17">
        <v>0.31036629372215602</v>
      </c>
      <c r="AN10" s="17">
        <v>0.41815563221319602</v>
      </c>
      <c r="AO10" s="17">
        <v>0.33342875110367698</v>
      </c>
      <c r="AP10" s="17">
        <v>0.36692942785654797</v>
      </c>
      <c r="AQ10" s="17">
        <v>0.34234006914661103</v>
      </c>
      <c r="AR10" s="17"/>
      <c r="AS10" s="17">
        <v>0.31432597622747499</v>
      </c>
      <c r="AT10" s="17">
        <v>0.40333190491774501</v>
      </c>
      <c r="AU10" s="17">
        <v>0.34994473307859197</v>
      </c>
      <c r="AV10" s="17"/>
      <c r="AW10" s="17">
        <v>0.29620243037497201</v>
      </c>
      <c r="AX10" s="17">
        <v>0.381549899781437</v>
      </c>
      <c r="AY10" s="17">
        <v>0.38017746543449199</v>
      </c>
      <c r="AZ10" s="17">
        <v>0.42607416278343102</v>
      </c>
      <c r="BA10" s="17">
        <v>0.29489899664820002</v>
      </c>
      <c r="BB10" s="17"/>
      <c r="BC10" s="17">
        <v>0.237012407224091</v>
      </c>
      <c r="BD10" s="17">
        <v>0.448638746781932</v>
      </c>
      <c r="BE10" s="17" t="s">
        <v>101</v>
      </c>
      <c r="BF10" s="17">
        <v>0.42831659620754398</v>
      </c>
      <c r="BG10" s="17">
        <v>0.37800426896494699</v>
      </c>
      <c r="BH10" s="17">
        <v>0.45350680596398801</v>
      </c>
      <c r="BI10" s="17">
        <v>0.382131410117585</v>
      </c>
      <c r="BJ10" s="17"/>
      <c r="BK10" s="17">
        <v>0.35703410760533799</v>
      </c>
      <c r="BL10" s="17">
        <v>0.325088171108732</v>
      </c>
      <c r="BM10" s="17">
        <v>0.37836236098287002</v>
      </c>
      <c r="BN10" s="17">
        <v>0.40374818188682798</v>
      </c>
      <c r="BO10" s="17">
        <v>0.38379110610669098</v>
      </c>
      <c r="BP10" s="17">
        <v>0.33609171670517601</v>
      </c>
      <c r="BQ10" s="17">
        <v>0.30062515595419398</v>
      </c>
      <c r="BR10" s="17">
        <v>0.32513387486796502</v>
      </c>
      <c r="BS10" s="17"/>
      <c r="BT10" s="17">
        <v>0.46566496870324098</v>
      </c>
      <c r="BU10" s="17">
        <v>0.20579644666400801</v>
      </c>
      <c r="BV10" s="17">
        <v>0.36550139415512001</v>
      </c>
      <c r="BW10" s="17"/>
      <c r="BX10" s="17">
        <v>0.452919115773051</v>
      </c>
      <c r="BY10" s="17">
        <v>0.380885170449972</v>
      </c>
      <c r="BZ10" s="17"/>
      <c r="CA10" s="17">
        <v>0.29057379820289198</v>
      </c>
      <c r="CB10" s="17">
        <v>0.43207219699237698</v>
      </c>
      <c r="CC10" s="17">
        <v>0.44238234855146302</v>
      </c>
      <c r="CD10" s="17">
        <v>0.48044088077018898</v>
      </c>
      <c r="CE10" s="17">
        <v>0.34524050010509</v>
      </c>
    </row>
    <row r="11" spans="2:83" ht="43.5" x14ac:dyDescent="0.35">
      <c r="B11" s="18" t="s">
        <v>294</v>
      </c>
      <c r="C11" s="17">
        <v>0.299948505057892</v>
      </c>
      <c r="D11" s="17">
        <v>0.310819900641227</v>
      </c>
      <c r="E11" s="17">
        <v>0.29097197193970198</v>
      </c>
      <c r="F11" s="17"/>
      <c r="G11" s="17">
        <v>0.151394948369446</v>
      </c>
      <c r="H11" s="17">
        <v>0.14285458481612601</v>
      </c>
      <c r="I11" s="17">
        <v>0.107035477515978</v>
      </c>
      <c r="J11" s="17">
        <v>0.23022770029640299</v>
      </c>
      <c r="K11" s="17">
        <v>0.44146095044931799</v>
      </c>
      <c r="L11" s="17">
        <v>0.64557653211663601</v>
      </c>
      <c r="M11" s="17"/>
      <c r="N11" s="17">
        <v>0.187532945660176</v>
      </c>
      <c r="O11" s="17">
        <v>0.30986468904917502</v>
      </c>
      <c r="P11" s="17">
        <v>0.40485543826015102</v>
      </c>
      <c r="Q11" s="17">
        <v>0.317103410053378</v>
      </c>
      <c r="R11" s="17">
        <v>0.31162992705318199</v>
      </c>
      <c r="S11" s="17">
        <v>0.23078477653496099</v>
      </c>
      <c r="T11" s="17">
        <v>0.35580617227431299</v>
      </c>
      <c r="U11" s="17">
        <v>0.27686073970111202</v>
      </c>
      <c r="V11" s="17">
        <v>0.32528333111461</v>
      </c>
      <c r="W11" s="17">
        <v>0.33297444133051601</v>
      </c>
      <c r="X11" s="17">
        <v>0.36343749491202099</v>
      </c>
      <c r="Y11" s="17">
        <v>0.213993253600504</v>
      </c>
      <c r="Z11" s="17"/>
      <c r="AA11" s="17">
        <v>0.27140635192355</v>
      </c>
      <c r="AB11" s="17">
        <v>0.284071644908239</v>
      </c>
      <c r="AC11" s="17">
        <v>0.27505885277473702</v>
      </c>
      <c r="AD11" s="17">
        <v>0.36558008168516598</v>
      </c>
      <c r="AE11" s="17"/>
      <c r="AF11" s="17">
        <v>0.154163833161791</v>
      </c>
      <c r="AG11" s="17">
        <v>0.33397023010713101</v>
      </c>
      <c r="AH11" s="17">
        <v>0.27393294844164301</v>
      </c>
      <c r="AI11" s="17">
        <v>0.33669904356841102</v>
      </c>
      <c r="AJ11" s="17">
        <v>0.43987760738589798</v>
      </c>
      <c r="AK11" s="17">
        <v>0.33052493577773301</v>
      </c>
      <c r="AL11" s="17"/>
      <c r="AM11" s="17">
        <v>0.36358072120261398</v>
      </c>
      <c r="AN11" s="17">
        <v>0.22599464963264401</v>
      </c>
      <c r="AO11" s="17">
        <v>0.294330414142977</v>
      </c>
      <c r="AP11" s="17">
        <v>0.451046699822787</v>
      </c>
      <c r="AQ11" s="17">
        <v>0.33965147440965698</v>
      </c>
      <c r="AR11" s="17"/>
      <c r="AS11" s="17">
        <v>0.37840708280113</v>
      </c>
      <c r="AT11" s="17">
        <v>0.24301247367815301</v>
      </c>
      <c r="AU11" s="17">
        <v>0.25819855952903698</v>
      </c>
      <c r="AV11" s="17"/>
      <c r="AW11" s="17">
        <v>0.40344860436367302</v>
      </c>
      <c r="AX11" s="17">
        <v>0.27975114060143003</v>
      </c>
      <c r="AY11" s="17">
        <v>0.24888626175041001</v>
      </c>
      <c r="AZ11" s="17">
        <v>0.16861289890952699</v>
      </c>
      <c r="BA11" s="17">
        <v>0.23410227222847199</v>
      </c>
      <c r="BB11" s="17"/>
      <c r="BC11" s="17">
        <v>0.42300897585714903</v>
      </c>
      <c r="BD11" s="17">
        <v>0.188838337188451</v>
      </c>
      <c r="BE11" s="17" t="s">
        <v>101</v>
      </c>
      <c r="BF11" s="17">
        <v>0.218645714689641</v>
      </c>
      <c r="BG11" s="17">
        <v>0.28824380021614898</v>
      </c>
      <c r="BH11" s="17">
        <v>0.200619083452659</v>
      </c>
      <c r="BI11" s="17">
        <v>0.26538671863038799</v>
      </c>
      <c r="BJ11" s="17"/>
      <c r="BK11" s="17">
        <v>0.27784688937488</v>
      </c>
      <c r="BL11" s="17">
        <v>0.42110641916236002</v>
      </c>
      <c r="BM11" s="17">
        <v>0.31092096875870001</v>
      </c>
      <c r="BN11" s="17">
        <v>0.28500573431636</v>
      </c>
      <c r="BO11" s="17">
        <v>0.26009893529952999</v>
      </c>
      <c r="BP11" s="17">
        <v>0.25175943297074199</v>
      </c>
      <c r="BQ11" s="17">
        <v>0.19103153655514399</v>
      </c>
      <c r="BR11" s="17">
        <v>0.195650215685616</v>
      </c>
      <c r="BS11" s="17"/>
      <c r="BT11" s="17">
        <v>0.13098605965288401</v>
      </c>
      <c r="BU11" s="17">
        <v>0.54796812148968599</v>
      </c>
      <c r="BV11" s="17">
        <v>0.26861276909635901</v>
      </c>
      <c r="BW11" s="17"/>
      <c r="BX11" s="17">
        <v>0.169299017173482</v>
      </c>
      <c r="BY11" s="17">
        <v>0.23627224470879801</v>
      </c>
      <c r="BZ11" s="17"/>
      <c r="CA11" s="17">
        <v>8.1232117553619698E-2</v>
      </c>
      <c r="CB11" s="17">
        <v>0.167245065380663</v>
      </c>
      <c r="CC11" s="17">
        <v>0.205997412629706</v>
      </c>
      <c r="CD11" s="17">
        <v>0.165416367349833</v>
      </c>
      <c r="CE11" s="17">
        <v>0.24993960351151201</v>
      </c>
    </row>
    <row r="12" spans="2:83" x14ac:dyDescent="0.35">
      <c r="B12" s="18" t="s">
        <v>113</v>
      </c>
      <c r="C12" s="19">
        <v>0.13468224975856699</v>
      </c>
      <c r="D12" s="19">
        <v>0.131390864643019</v>
      </c>
      <c r="E12" s="19">
        <v>0.136929104199396</v>
      </c>
      <c r="F12" s="19"/>
      <c r="G12" s="19">
        <v>8.1750655777133696E-2</v>
      </c>
      <c r="H12" s="19">
        <v>0.12386722923172799</v>
      </c>
      <c r="I12" s="19">
        <v>0.166546654925432</v>
      </c>
      <c r="J12" s="19">
        <v>0.14040561093484399</v>
      </c>
      <c r="K12" s="19">
        <v>0.160560154117009</v>
      </c>
      <c r="L12" s="19">
        <v>0.13103355518236101</v>
      </c>
      <c r="M12" s="19"/>
      <c r="N12" s="19">
        <v>7.7117440124727002E-2</v>
      </c>
      <c r="O12" s="19">
        <v>0.14678800717433599</v>
      </c>
      <c r="P12" s="19">
        <v>8.9398260000440405E-2</v>
      </c>
      <c r="Q12" s="19">
        <v>0.16749299345496299</v>
      </c>
      <c r="R12" s="19">
        <v>0.16272624332680299</v>
      </c>
      <c r="S12" s="19">
        <v>0.155789361963385</v>
      </c>
      <c r="T12" s="19">
        <v>0.122743093085747</v>
      </c>
      <c r="U12" s="19">
        <v>0.17284270222157799</v>
      </c>
      <c r="V12" s="19">
        <v>0.15710505856868301</v>
      </c>
      <c r="W12" s="19">
        <v>0.14508178958302501</v>
      </c>
      <c r="X12" s="19">
        <v>0.111052023537854</v>
      </c>
      <c r="Y12" s="19">
        <v>0.15227185902847601</v>
      </c>
      <c r="Z12" s="19"/>
      <c r="AA12" s="19">
        <v>0.11653701686362899</v>
      </c>
      <c r="AB12" s="19">
        <v>0.12597301588330201</v>
      </c>
      <c r="AC12" s="19">
        <v>0.119451777443752</v>
      </c>
      <c r="AD12" s="19">
        <v>0.175843745642141</v>
      </c>
      <c r="AE12" s="19"/>
      <c r="AF12" s="19">
        <v>0.105387953642822</v>
      </c>
      <c r="AG12" s="19">
        <v>0.14201820107431401</v>
      </c>
      <c r="AH12" s="19">
        <v>0.131823766021019</v>
      </c>
      <c r="AI12" s="19">
        <v>0.144267092810199</v>
      </c>
      <c r="AJ12" s="19">
        <v>0.129539892099686</v>
      </c>
      <c r="AK12" s="19">
        <v>0.22744716247532301</v>
      </c>
      <c r="AL12" s="19"/>
      <c r="AM12" s="19">
        <v>0.12157078575756899</v>
      </c>
      <c r="AN12" s="19">
        <v>0.111709276874814</v>
      </c>
      <c r="AO12" s="19">
        <v>0.164711204114283</v>
      </c>
      <c r="AP12" s="19">
        <v>0.117506168753122</v>
      </c>
      <c r="AQ12" s="19">
        <v>0.20202107456521601</v>
      </c>
      <c r="AR12" s="19"/>
      <c r="AS12" s="19">
        <v>0.10030481613366</v>
      </c>
      <c r="AT12" s="19">
        <v>0.12021896917236</v>
      </c>
      <c r="AU12" s="19">
        <v>0.137014698678841</v>
      </c>
      <c r="AV12" s="19"/>
      <c r="AW12" s="19">
        <v>0.15505171725688799</v>
      </c>
      <c r="AX12" s="19">
        <v>0.139080798148219</v>
      </c>
      <c r="AY12" s="19">
        <v>0.111419572902395</v>
      </c>
      <c r="AZ12" s="19">
        <v>0.103489695083441</v>
      </c>
      <c r="BA12" s="19">
        <v>8.9731133238095104E-2</v>
      </c>
      <c r="BB12" s="19"/>
      <c r="BC12" s="19">
        <v>0.12726458411411301</v>
      </c>
      <c r="BD12" s="19">
        <v>0.14050520995701199</v>
      </c>
      <c r="BE12" s="19" t="s">
        <v>101</v>
      </c>
      <c r="BF12" s="19">
        <v>0.13948421479575401</v>
      </c>
      <c r="BG12" s="19">
        <v>0.17848574386621099</v>
      </c>
      <c r="BH12" s="19">
        <v>0.11925993722281999</v>
      </c>
      <c r="BI12" s="19">
        <v>0.137287548311467</v>
      </c>
      <c r="BJ12" s="19"/>
      <c r="BK12" s="19">
        <v>0.174408473004981</v>
      </c>
      <c r="BL12" s="19">
        <v>0.109371074595621</v>
      </c>
      <c r="BM12" s="19">
        <v>0.134180746782845</v>
      </c>
      <c r="BN12" s="19">
        <v>0.12237322719279101</v>
      </c>
      <c r="BO12" s="19">
        <v>0.112833695033597</v>
      </c>
      <c r="BP12" s="19">
        <v>0.114523346803429</v>
      </c>
      <c r="BQ12" s="19">
        <v>0.117297159278344</v>
      </c>
      <c r="BR12" s="19">
        <v>0.14492250011470101</v>
      </c>
      <c r="BS12" s="19"/>
      <c r="BT12" s="19">
        <v>0.11680498779882199</v>
      </c>
      <c r="BU12" s="19">
        <v>0.14389741574957199</v>
      </c>
      <c r="BV12" s="19">
        <v>0.143213686624757</v>
      </c>
      <c r="BW12" s="19"/>
      <c r="BX12" s="19">
        <v>7.1629702785553001E-2</v>
      </c>
      <c r="BY12" s="19">
        <v>0.159168994917993</v>
      </c>
      <c r="BZ12" s="19"/>
      <c r="CA12" s="19">
        <v>9.6940613737833803E-2</v>
      </c>
      <c r="CB12" s="19">
        <v>9.3288304316004794E-2</v>
      </c>
      <c r="CC12" s="19">
        <v>0.13568179753026999</v>
      </c>
      <c r="CD12" s="19">
        <v>9.7360502406931698E-2</v>
      </c>
      <c r="CE12" s="19">
        <v>0.15266843240043401</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58" x14ac:dyDescent="0.35">
      <c r="B9" s="18" t="s">
        <v>292</v>
      </c>
      <c r="C9" s="17">
        <v>0.173581243330758</v>
      </c>
      <c r="D9" s="17">
        <v>0.20453444038376101</v>
      </c>
      <c r="E9" s="17">
        <v>0.14404912750226201</v>
      </c>
      <c r="F9" s="17"/>
      <c r="G9" s="17">
        <v>0.279543990104752</v>
      </c>
      <c r="H9" s="17">
        <v>0.25835790114892199</v>
      </c>
      <c r="I9" s="17">
        <v>0.240809188957122</v>
      </c>
      <c r="J9" s="17">
        <v>0.11996934773854601</v>
      </c>
      <c r="K9" s="17">
        <v>8.2814388823525195E-2</v>
      </c>
      <c r="L9" s="17">
        <v>8.3174646316752004E-2</v>
      </c>
      <c r="M9" s="17"/>
      <c r="N9" s="17">
        <v>0.29669991343159502</v>
      </c>
      <c r="O9" s="17">
        <v>0.17697397750118199</v>
      </c>
      <c r="P9" s="17">
        <v>0.13918050238444399</v>
      </c>
      <c r="Q9" s="17">
        <v>0.14684840215886899</v>
      </c>
      <c r="R9" s="17">
        <v>0.12284841196459299</v>
      </c>
      <c r="S9" s="17">
        <v>0.18035315221821699</v>
      </c>
      <c r="T9" s="17">
        <v>0.18438653096643001</v>
      </c>
      <c r="U9" s="17">
        <v>0.116072605851436</v>
      </c>
      <c r="V9" s="17">
        <v>0.14769421852241699</v>
      </c>
      <c r="W9" s="17">
        <v>0.16337736470016601</v>
      </c>
      <c r="X9" s="17">
        <v>0.1244801227003</v>
      </c>
      <c r="Y9" s="17">
        <v>0.108364727448563</v>
      </c>
      <c r="Z9" s="17"/>
      <c r="AA9" s="17">
        <v>0.235272632467352</v>
      </c>
      <c r="AB9" s="17">
        <v>0.151180582006955</v>
      </c>
      <c r="AC9" s="17">
        <v>0.17392958349145701</v>
      </c>
      <c r="AD9" s="17">
        <v>0.13134373520582801</v>
      </c>
      <c r="AE9" s="17"/>
      <c r="AF9" s="17">
        <v>0.32690689618269703</v>
      </c>
      <c r="AG9" s="17">
        <v>0.12069662851144999</v>
      </c>
      <c r="AH9" s="17">
        <v>0.1515715290281</v>
      </c>
      <c r="AI9" s="17">
        <v>0.12860223911423099</v>
      </c>
      <c r="AJ9" s="17">
        <v>0.117151713716519</v>
      </c>
      <c r="AK9" s="17">
        <v>0.15558036991275601</v>
      </c>
      <c r="AL9" s="17"/>
      <c r="AM9" s="17">
        <v>0.16245332897282</v>
      </c>
      <c r="AN9" s="17">
        <v>0.19994836088873399</v>
      </c>
      <c r="AO9" s="17">
        <v>0.226393561616756</v>
      </c>
      <c r="AP9" s="17">
        <v>8.1604381993665404E-2</v>
      </c>
      <c r="AQ9" s="17">
        <v>0.10362739097286799</v>
      </c>
      <c r="AR9" s="17"/>
      <c r="AS9" s="17">
        <v>0.16139340075490199</v>
      </c>
      <c r="AT9" s="17">
        <v>0.191578456403703</v>
      </c>
      <c r="AU9" s="17">
        <v>0.27638572686176799</v>
      </c>
      <c r="AV9" s="17"/>
      <c r="AW9" s="17">
        <v>8.9221146473833404E-2</v>
      </c>
      <c r="AX9" s="17">
        <v>0.14611528914173399</v>
      </c>
      <c r="AY9" s="17">
        <v>0.23281128486859801</v>
      </c>
      <c r="AZ9" s="17">
        <v>0.29796168128306599</v>
      </c>
      <c r="BA9" s="17">
        <v>0.34873790668844801</v>
      </c>
      <c r="BB9" s="17"/>
      <c r="BC9" s="17">
        <v>0.175528285903952</v>
      </c>
      <c r="BD9" s="17">
        <v>0.168789062446599</v>
      </c>
      <c r="BE9" s="17" t="s">
        <v>101</v>
      </c>
      <c r="BF9" s="17">
        <v>0.17847000199430199</v>
      </c>
      <c r="BG9" s="17">
        <v>0.16520715902581901</v>
      </c>
      <c r="BH9" s="17">
        <v>0.17159683897631001</v>
      </c>
      <c r="BI9" s="17">
        <v>0.197819272483619</v>
      </c>
      <c r="BJ9" s="17"/>
      <c r="BK9" s="17">
        <v>0.13811025796003701</v>
      </c>
      <c r="BL9" s="17">
        <v>0.118981528781141</v>
      </c>
      <c r="BM9" s="17">
        <v>0.151392305089709</v>
      </c>
      <c r="BN9" s="17">
        <v>0.177145059622632</v>
      </c>
      <c r="BO9" s="17">
        <v>0.149083151929637</v>
      </c>
      <c r="BP9" s="17">
        <v>0.22907433326913901</v>
      </c>
      <c r="BQ9" s="17">
        <v>0.26017656989986798</v>
      </c>
      <c r="BR9" s="17">
        <v>0.33740181543194497</v>
      </c>
      <c r="BS9" s="17"/>
      <c r="BT9" s="17">
        <v>0.24548355719543499</v>
      </c>
      <c r="BU9" s="17">
        <v>7.9047987545119505E-2</v>
      </c>
      <c r="BV9" s="17">
        <v>0.178590101382535</v>
      </c>
      <c r="BW9" s="17"/>
      <c r="BX9" s="17">
        <v>0.27771669305436197</v>
      </c>
      <c r="BY9" s="17">
        <v>0.16858891103732701</v>
      </c>
      <c r="BZ9" s="17"/>
      <c r="CA9" s="17">
        <v>0.44954741421486999</v>
      </c>
      <c r="CB9" s="17">
        <v>0.294104886565831</v>
      </c>
      <c r="CC9" s="17">
        <v>0.14685742150418399</v>
      </c>
      <c r="CD9" s="17">
        <v>0.222197594240126</v>
      </c>
      <c r="CE9" s="17">
        <v>0.17977976029880499</v>
      </c>
    </row>
    <row r="10" spans="2:83" ht="58" x14ac:dyDescent="0.35">
      <c r="B10" s="18" t="s">
        <v>293</v>
      </c>
      <c r="C10" s="17">
        <v>0.35096947397379302</v>
      </c>
      <c r="D10" s="17">
        <v>0.32173161368090702</v>
      </c>
      <c r="E10" s="17">
        <v>0.37779991462969698</v>
      </c>
      <c r="F10" s="17"/>
      <c r="G10" s="17">
        <v>0.53862639968199499</v>
      </c>
      <c r="H10" s="17">
        <v>0.45650797270193699</v>
      </c>
      <c r="I10" s="17">
        <v>0.44995733851645497</v>
      </c>
      <c r="J10" s="17">
        <v>0.39666347853267903</v>
      </c>
      <c r="K10" s="17">
        <v>0.21684044965222399</v>
      </c>
      <c r="L10" s="17">
        <v>0.11206110711398599</v>
      </c>
      <c r="M10" s="17"/>
      <c r="N10" s="17">
        <v>0.42083403118263601</v>
      </c>
      <c r="O10" s="17">
        <v>0.34144842790142199</v>
      </c>
      <c r="P10" s="17">
        <v>0.33727584631428997</v>
      </c>
      <c r="Q10" s="17">
        <v>0.34884174333927898</v>
      </c>
      <c r="R10" s="17">
        <v>0.34611221281549098</v>
      </c>
      <c r="S10" s="17">
        <v>0.43161297515354202</v>
      </c>
      <c r="T10" s="17">
        <v>0.31000548476490197</v>
      </c>
      <c r="U10" s="17">
        <v>0.34984244267522702</v>
      </c>
      <c r="V10" s="17">
        <v>0.31893898315449598</v>
      </c>
      <c r="W10" s="17">
        <v>0.31839618223792499</v>
      </c>
      <c r="X10" s="17">
        <v>0.28558509073039001</v>
      </c>
      <c r="Y10" s="17">
        <v>0.31324982736659901</v>
      </c>
      <c r="Z10" s="17"/>
      <c r="AA10" s="17">
        <v>0.36000944349630098</v>
      </c>
      <c r="AB10" s="17">
        <v>0.39392306897995599</v>
      </c>
      <c r="AC10" s="17">
        <v>0.377088282449354</v>
      </c>
      <c r="AD10" s="17">
        <v>0.27634382551817699</v>
      </c>
      <c r="AE10" s="17"/>
      <c r="AF10" s="17">
        <v>0.39684306827420401</v>
      </c>
      <c r="AG10" s="17">
        <v>0.344628903489132</v>
      </c>
      <c r="AH10" s="17">
        <v>0.42042784736591798</v>
      </c>
      <c r="AI10" s="17">
        <v>0.332297551675378</v>
      </c>
      <c r="AJ10" s="17">
        <v>0.26461828312243502</v>
      </c>
      <c r="AK10" s="17">
        <v>0.282092128148212</v>
      </c>
      <c r="AL10" s="17"/>
      <c r="AM10" s="17">
        <v>0.31718554037888502</v>
      </c>
      <c r="AN10" s="17">
        <v>0.42001318595808101</v>
      </c>
      <c r="AO10" s="17">
        <v>0.28609398571856398</v>
      </c>
      <c r="AP10" s="17">
        <v>0.25539471746279502</v>
      </c>
      <c r="AQ10" s="17">
        <v>0.33469680729121698</v>
      </c>
      <c r="AR10" s="17"/>
      <c r="AS10" s="17">
        <v>0.32356549007281199</v>
      </c>
      <c r="AT10" s="17">
        <v>0.41920087427870401</v>
      </c>
      <c r="AU10" s="17">
        <v>0.32374484002801901</v>
      </c>
      <c r="AV10" s="17"/>
      <c r="AW10" s="17">
        <v>0.26754855261201199</v>
      </c>
      <c r="AX10" s="17">
        <v>0.39688393895781698</v>
      </c>
      <c r="AY10" s="17">
        <v>0.40950418461679</v>
      </c>
      <c r="AZ10" s="17">
        <v>0.38164908600735897</v>
      </c>
      <c r="BA10" s="17">
        <v>0.30179231032673098</v>
      </c>
      <c r="BB10" s="17"/>
      <c r="BC10" s="17">
        <v>0.21413605788770401</v>
      </c>
      <c r="BD10" s="17">
        <v>0.457437447907169</v>
      </c>
      <c r="BE10" s="17" t="s">
        <v>101</v>
      </c>
      <c r="BF10" s="17">
        <v>0.38368087642543902</v>
      </c>
      <c r="BG10" s="17">
        <v>0.37997384676963097</v>
      </c>
      <c r="BH10" s="17">
        <v>0.50655684284523605</v>
      </c>
      <c r="BI10" s="17">
        <v>0.38619352115468703</v>
      </c>
      <c r="BJ10" s="17"/>
      <c r="BK10" s="17">
        <v>0.34554603522868099</v>
      </c>
      <c r="BL10" s="17">
        <v>0.295257659303852</v>
      </c>
      <c r="BM10" s="17">
        <v>0.36001064285627798</v>
      </c>
      <c r="BN10" s="17">
        <v>0.356622413552939</v>
      </c>
      <c r="BO10" s="17">
        <v>0.44280589721433</v>
      </c>
      <c r="BP10" s="17">
        <v>0.35908812635845699</v>
      </c>
      <c r="BQ10" s="17">
        <v>0.38841449566694503</v>
      </c>
      <c r="BR10" s="17">
        <v>0.32738436865090298</v>
      </c>
      <c r="BS10" s="17"/>
      <c r="BT10" s="17">
        <v>0.46382265041999399</v>
      </c>
      <c r="BU10" s="17">
        <v>0.17354407185851001</v>
      </c>
      <c r="BV10" s="17">
        <v>0.381588118650589</v>
      </c>
      <c r="BW10" s="17"/>
      <c r="BX10" s="17">
        <v>0.44738119002113103</v>
      </c>
      <c r="BY10" s="17">
        <v>0.38158253300832701</v>
      </c>
      <c r="BZ10" s="17"/>
      <c r="CA10" s="17">
        <v>0.40189225683530799</v>
      </c>
      <c r="CB10" s="17">
        <v>0.41324555329398699</v>
      </c>
      <c r="CC10" s="17">
        <v>0.47255050051424202</v>
      </c>
      <c r="CD10" s="17">
        <v>0.43062651153241699</v>
      </c>
      <c r="CE10" s="17">
        <v>0.32785739872374298</v>
      </c>
    </row>
    <row r="11" spans="2:83" ht="43.5" x14ac:dyDescent="0.35">
      <c r="B11" s="18" t="s">
        <v>294</v>
      </c>
      <c r="C11" s="17">
        <v>0.34191518660566</v>
      </c>
      <c r="D11" s="17">
        <v>0.34214155297383397</v>
      </c>
      <c r="E11" s="17">
        <v>0.342371961825227</v>
      </c>
      <c r="F11" s="17"/>
      <c r="G11" s="17">
        <v>9.3046460966009104E-2</v>
      </c>
      <c r="H11" s="17">
        <v>0.17181618061242299</v>
      </c>
      <c r="I11" s="17">
        <v>0.144083901857154</v>
      </c>
      <c r="J11" s="17">
        <v>0.32190790305120598</v>
      </c>
      <c r="K11" s="17">
        <v>0.54291213702746299</v>
      </c>
      <c r="L11" s="17">
        <v>0.68908190080885701</v>
      </c>
      <c r="M11" s="17"/>
      <c r="N11" s="17">
        <v>0.19720094275779801</v>
      </c>
      <c r="O11" s="17">
        <v>0.369329475723361</v>
      </c>
      <c r="P11" s="17">
        <v>0.407994257835047</v>
      </c>
      <c r="Q11" s="17">
        <v>0.37742935242498599</v>
      </c>
      <c r="R11" s="17">
        <v>0.368092188013392</v>
      </c>
      <c r="S11" s="17">
        <v>0.251864764006134</v>
      </c>
      <c r="T11" s="17">
        <v>0.39117283135859499</v>
      </c>
      <c r="U11" s="17">
        <v>0.34556378683466499</v>
      </c>
      <c r="V11" s="17">
        <v>0.38815006687051601</v>
      </c>
      <c r="W11" s="17">
        <v>0.34476571235054598</v>
      </c>
      <c r="X11" s="17">
        <v>0.44602782612908698</v>
      </c>
      <c r="Y11" s="17">
        <v>0.33680253908118601</v>
      </c>
      <c r="Z11" s="17"/>
      <c r="AA11" s="17">
        <v>0.31846370475658597</v>
      </c>
      <c r="AB11" s="17">
        <v>0.31970472485596702</v>
      </c>
      <c r="AC11" s="17">
        <v>0.31844760935477301</v>
      </c>
      <c r="AD11" s="17">
        <v>0.40771868705870001</v>
      </c>
      <c r="AE11" s="17"/>
      <c r="AF11" s="17">
        <v>0.17431520528657499</v>
      </c>
      <c r="AG11" s="17">
        <v>0.39654424932106103</v>
      </c>
      <c r="AH11" s="17">
        <v>0.30550268345993098</v>
      </c>
      <c r="AI11" s="17">
        <v>0.39668995052910799</v>
      </c>
      <c r="AJ11" s="17">
        <v>0.45780184588671802</v>
      </c>
      <c r="AK11" s="17">
        <v>0.37564264811236198</v>
      </c>
      <c r="AL11" s="17"/>
      <c r="AM11" s="17">
        <v>0.40432446375027198</v>
      </c>
      <c r="AN11" s="17">
        <v>0.267064153954714</v>
      </c>
      <c r="AO11" s="17">
        <v>0.35668340245073499</v>
      </c>
      <c r="AP11" s="17">
        <v>0.58247044791290103</v>
      </c>
      <c r="AQ11" s="17">
        <v>0.34543702592444198</v>
      </c>
      <c r="AR11" s="17"/>
      <c r="AS11" s="17">
        <v>0.420804959830958</v>
      </c>
      <c r="AT11" s="17">
        <v>0.26954127895464602</v>
      </c>
      <c r="AU11" s="17">
        <v>0.266871306722753</v>
      </c>
      <c r="AV11" s="17"/>
      <c r="AW11" s="17">
        <v>0.45878853567374001</v>
      </c>
      <c r="AX11" s="17">
        <v>0.31180849438304797</v>
      </c>
      <c r="AY11" s="17">
        <v>0.26761554715512098</v>
      </c>
      <c r="AZ11" s="17">
        <v>0.22834718931053299</v>
      </c>
      <c r="BA11" s="17">
        <v>0.29327883871252503</v>
      </c>
      <c r="BB11" s="17"/>
      <c r="BC11" s="17">
        <v>0.48946265266088002</v>
      </c>
      <c r="BD11" s="17">
        <v>0.24386051199116099</v>
      </c>
      <c r="BE11" s="17" t="s">
        <v>101</v>
      </c>
      <c r="BF11" s="17">
        <v>0.26289241054837698</v>
      </c>
      <c r="BG11" s="17">
        <v>0.31067454241437398</v>
      </c>
      <c r="BH11" s="17">
        <v>0.19393044520671199</v>
      </c>
      <c r="BI11" s="17">
        <v>0.20243268864706099</v>
      </c>
      <c r="BJ11" s="17"/>
      <c r="BK11" s="17">
        <v>0.29720022012326602</v>
      </c>
      <c r="BL11" s="17">
        <v>0.480743692687229</v>
      </c>
      <c r="BM11" s="17">
        <v>0.33783032459894602</v>
      </c>
      <c r="BN11" s="17">
        <v>0.36163219227646398</v>
      </c>
      <c r="BO11" s="17">
        <v>0.31429371591433702</v>
      </c>
      <c r="BP11" s="17">
        <v>0.26213947440077801</v>
      </c>
      <c r="BQ11" s="17">
        <v>0.26800223674830498</v>
      </c>
      <c r="BR11" s="17">
        <v>0.210610684005162</v>
      </c>
      <c r="BS11" s="17"/>
      <c r="BT11" s="17">
        <v>0.15709981896997899</v>
      </c>
      <c r="BU11" s="17">
        <v>0.61925566563289902</v>
      </c>
      <c r="BV11" s="17">
        <v>0.30173768399096601</v>
      </c>
      <c r="BW11" s="17"/>
      <c r="BX11" s="17">
        <v>0.17933499607629699</v>
      </c>
      <c r="BY11" s="17">
        <v>0.29878544366163301</v>
      </c>
      <c r="BZ11" s="17"/>
      <c r="CA11" s="17">
        <v>7.4759877710046205E-2</v>
      </c>
      <c r="CB11" s="17">
        <v>0.22036127669116001</v>
      </c>
      <c r="CC11" s="17">
        <v>0.23883131308616501</v>
      </c>
      <c r="CD11" s="17">
        <v>0.23888601535479601</v>
      </c>
      <c r="CE11" s="17">
        <v>0.31836367944196398</v>
      </c>
    </row>
    <row r="12" spans="2:83" x14ac:dyDescent="0.35">
      <c r="B12" s="18" t="s">
        <v>113</v>
      </c>
      <c r="C12" s="19">
        <v>0.13353409608979</v>
      </c>
      <c r="D12" s="19">
        <v>0.13159239296149799</v>
      </c>
      <c r="E12" s="19">
        <v>0.13577899604281399</v>
      </c>
      <c r="F12" s="19"/>
      <c r="G12" s="19">
        <v>8.8783149247243898E-2</v>
      </c>
      <c r="H12" s="19">
        <v>0.11331794553671801</v>
      </c>
      <c r="I12" s="19">
        <v>0.16514957066927</v>
      </c>
      <c r="J12" s="19">
        <v>0.16145927067756799</v>
      </c>
      <c r="K12" s="19">
        <v>0.157433024496788</v>
      </c>
      <c r="L12" s="19">
        <v>0.115682345760404</v>
      </c>
      <c r="M12" s="19"/>
      <c r="N12" s="19">
        <v>8.5265112627971998E-2</v>
      </c>
      <c r="O12" s="19">
        <v>0.112248118874035</v>
      </c>
      <c r="P12" s="19">
        <v>0.11554939346621899</v>
      </c>
      <c r="Q12" s="19">
        <v>0.12688050207686599</v>
      </c>
      <c r="R12" s="19">
        <v>0.16294718720652299</v>
      </c>
      <c r="S12" s="19">
        <v>0.13616910862210799</v>
      </c>
      <c r="T12" s="19">
        <v>0.114435152910073</v>
      </c>
      <c r="U12" s="19">
        <v>0.188521164638671</v>
      </c>
      <c r="V12" s="19">
        <v>0.14521673145257</v>
      </c>
      <c r="W12" s="19">
        <v>0.173460740711363</v>
      </c>
      <c r="X12" s="19">
        <v>0.143906960440223</v>
      </c>
      <c r="Y12" s="19">
        <v>0.24158290610365099</v>
      </c>
      <c r="Z12" s="19"/>
      <c r="AA12" s="19">
        <v>8.6254219279761804E-2</v>
      </c>
      <c r="AB12" s="19">
        <v>0.13519162415712199</v>
      </c>
      <c r="AC12" s="19">
        <v>0.13053452470441601</v>
      </c>
      <c r="AD12" s="19">
        <v>0.18459375221729499</v>
      </c>
      <c r="AE12" s="19"/>
      <c r="AF12" s="19">
        <v>0.101934830256524</v>
      </c>
      <c r="AG12" s="19">
        <v>0.13813021867835701</v>
      </c>
      <c r="AH12" s="19">
        <v>0.12249794014605001</v>
      </c>
      <c r="AI12" s="19">
        <v>0.14241025868128199</v>
      </c>
      <c r="AJ12" s="19">
        <v>0.16042815727432799</v>
      </c>
      <c r="AK12" s="19">
        <v>0.18668485382666999</v>
      </c>
      <c r="AL12" s="19"/>
      <c r="AM12" s="19">
        <v>0.116036666898023</v>
      </c>
      <c r="AN12" s="19">
        <v>0.112974299198471</v>
      </c>
      <c r="AO12" s="19">
        <v>0.130829050213945</v>
      </c>
      <c r="AP12" s="19">
        <v>8.0530452630639196E-2</v>
      </c>
      <c r="AQ12" s="19">
        <v>0.21623877581147299</v>
      </c>
      <c r="AR12" s="19"/>
      <c r="AS12" s="19">
        <v>9.4236149341327999E-2</v>
      </c>
      <c r="AT12" s="19">
        <v>0.119679390362946</v>
      </c>
      <c r="AU12" s="19">
        <v>0.132998126387459</v>
      </c>
      <c r="AV12" s="19"/>
      <c r="AW12" s="19">
        <v>0.184441765240415</v>
      </c>
      <c r="AX12" s="19">
        <v>0.14519227751740099</v>
      </c>
      <c r="AY12" s="19">
        <v>9.0068983359490706E-2</v>
      </c>
      <c r="AZ12" s="19">
        <v>9.2042043399042706E-2</v>
      </c>
      <c r="BA12" s="19">
        <v>5.61909442722964E-2</v>
      </c>
      <c r="BB12" s="19"/>
      <c r="BC12" s="19">
        <v>0.120873003547464</v>
      </c>
      <c r="BD12" s="19">
        <v>0.12991297765507101</v>
      </c>
      <c r="BE12" s="19" t="s">
        <v>101</v>
      </c>
      <c r="BF12" s="19">
        <v>0.17495671103188201</v>
      </c>
      <c r="BG12" s="19">
        <v>0.14414445179017499</v>
      </c>
      <c r="BH12" s="19">
        <v>0.12791587297174101</v>
      </c>
      <c r="BI12" s="19">
        <v>0.21355451771463399</v>
      </c>
      <c r="BJ12" s="19"/>
      <c r="BK12" s="19">
        <v>0.219143486688017</v>
      </c>
      <c r="BL12" s="19">
        <v>0.105017119227778</v>
      </c>
      <c r="BM12" s="19">
        <v>0.150766727455067</v>
      </c>
      <c r="BN12" s="19">
        <v>0.104600334547964</v>
      </c>
      <c r="BO12" s="19">
        <v>9.3817234941696095E-2</v>
      </c>
      <c r="BP12" s="19">
        <v>0.14969806597162499</v>
      </c>
      <c r="BQ12" s="19">
        <v>8.3406697684881306E-2</v>
      </c>
      <c r="BR12" s="19">
        <v>0.124603131911989</v>
      </c>
      <c r="BS12" s="19"/>
      <c r="BT12" s="19">
        <v>0.133593973414593</v>
      </c>
      <c r="BU12" s="19">
        <v>0.12815227496347201</v>
      </c>
      <c r="BV12" s="19">
        <v>0.13808409597590901</v>
      </c>
      <c r="BW12" s="19"/>
      <c r="BX12" s="19">
        <v>9.5567120848210604E-2</v>
      </c>
      <c r="BY12" s="19">
        <v>0.151043112292712</v>
      </c>
      <c r="BZ12" s="19"/>
      <c r="CA12" s="19">
        <v>7.3800451239776202E-2</v>
      </c>
      <c r="CB12" s="19">
        <v>7.2288283449021204E-2</v>
      </c>
      <c r="CC12" s="19">
        <v>0.14176076489541001</v>
      </c>
      <c r="CD12" s="19">
        <v>0.10828987887266101</v>
      </c>
      <c r="CE12" s="19">
        <v>0.173999161535488</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72.5" x14ac:dyDescent="0.35">
      <c r="B9" s="18" t="s">
        <v>298</v>
      </c>
      <c r="C9" s="17">
        <v>0.17277676492081501</v>
      </c>
      <c r="D9" s="17">
        <v>0.16256268093068299</v>
      </c>
      <c r="E9" s="17">
        <v>0.181150393663256</v>
      </c>
      <c r="F9" s="17"/>
      <c r="G9" s="17">
        <v>0.36614744642507002</v>
      </c>
      <c r="H9" s="17">
        <v>0.21552395470225699</v>
      </c>
      <c r="I9" s="17">
        <v>0.15317724053864601</v>
      </c>
      <c r="J9" s="17">
        <v>0.13491557556746001</v>
      </c>
      <c r="K9" s="17">
        <v>9.4674295692480107E-2</v>
      </c>
      <c r="L9" s="17">
        <v>0.10765006556902899</v>
      </c>
      <c r="M9" s="17"/>
      <c r="N9" s="17">
        <v>0.19707047019314899</v>
      </c>
      <c r="O9" s="17">
        <v>0.14333573910491501</v>
      </c>
      <c r="P9" s="17">
        <v>0.17574445991426599</v>
      </c>
      <c r="Q9" s="17">
        <v>0.18407950100993301</v>
      </c>
      <c r="R9" s="17">
        <v>0.15134227822819499</v>
      </c>
      <c r="S9" s="17">
        <v>0.17870461869044399</v>
      </c>
      <c r="T9" s="17">
        <v>0.156235219652611</v>
      </c>
      <c r="U9" s="17">
        <v>9.6053390309975895E-2</v>
      </c>
      <c r="V9" s="17">
        <v>0.22959942213687801</v>
      </c>
      <c r="W9" s="17">
        <v>0.132294867516628</v>
      </c>
      <c r="X9" s="17">
        <v>0.18166187639551101</v>
      </c>
      <c r="Y9" s="17">
        <v>0.22214101887736501</v>
      </c>
      <c r="Z9" s="17"/>
      <c r="AA9" s="17">
        <v>0.185258959656769</v>
      </c>
      <c r="AB9" s="17">
        <v>0.18815720839365499</v>
      </c>
      <c r="AC9" s="17">
        <v>0.17175439873369999</v>
      </c>
      <c r="AD9" s="17">
        <v>0.14340129020456899</v>
      </c>
      <c r="AE9" s="17"/>
      <c r="AF9" s="17">
        <v>0.210577913356917</v>
      </c>
      <c r="AG9" s="17">
        <v>0.174398412053336</v>
      </c>
      <c r="AH9" s="17">
        <v>0.198002064844682</v>
      </c>
      <c r="AI9" s="17">
        <v>0.13277026707467299</v>
      </c>
      <c r="AJ9" s="17">
        <v>0.14092963721732801</v>
      </c>
      <c r="AK9" s="17">
        <v>0.15859716858030301</v>
      </c>
      <c r="AL9" s="17"/>
      <c r="AM9" s="17">
        <v>0.103226983252195</v>
      </c>
      <c r="AN9" s="17">
        <v>0.24128060406542301</v>
      </c>
      <c r="AO9" s="17">
        <v>0.19538018996217399</v>
      </c>
      <c r="AP9" s="17">
        <v>6.7972897949338904E-2</v>
      </c>
      <c r="AQ9" s="17">
        <v>0.15790499608177799</v>
      </c>
      <c r="AR9" s="17"/>
      <c r="AS9" s="17">
        <v>0.121589111265199</v>
      </c>
      <c r="AT9" s="17">
        <v>0.22751455790958899</v>
      </c>
      <c r="AU9" s="17">
        <v>0.177186778763189</v>
      </c>
      <c r="AV9" s="17"/>
      <c r="AW9" s="17">
        <v>0.141854270788872</v>
      </c>
      <c r="AX9" s="17">
        <v>0.17247853792045501</v>
      </c>
      <c r="AY9" s="17">
        <v>0.19035221913161501</v>
      </c>
      <c r="AZ9" s="17">
        <v>0.252040705276458</v>
      </c>
      <c r="BA9" s="17">
        <v>8.6568023975130207E-2</v>
      </c>
      <c r="BB9" s="17"/>
      <c r="BC9" s="17">
        <v>0.108539281892407</v>
      </c>
      <c r="BD9" s="17">
        <v>0.20742479545748799</v>
      </c>
      <c r="BE9" s="17" t="s">
        <v>101</v>
      </c>
      <c r="BF9" s="17">
        <v>0.16541094109650401</v>
      </c>
      <c r="BG9" s="17">
        <v>0.22512544397478701</v>
      </c>
      <c r="BH9" s="17">
        <v>0.23693419946378899</v>
      </c>
      <c r="BI9" s="17">
        <v>0.31268233081644797</v>
      </c>
      <c r="BJ9" s="17"/>
      <c r="BK9" s="17">
        <v>0.208155405088223</v>
      </c>
      <c r="BL9" s="17">
        <v>0.148493705574235</v>
      </c>
      <c r="BM9" s="17">
        <v>0.18142222742945999</v>
      </c>
      <c r="BN9" s="17">
        <v>0.156597463972316</v>
      </c>
      <c r="BO9" s="17">
        <v>0.192391734649456</v>
      </c>
      <c r="BP9" s="17">
        <v>0.16500565570978901</v>
      </c>
      <c r="BQ9" s="17">
        <v>0.203448514894018</v>
      </c>
      <c r="BR9" s="17">
        <v>0.16324721643076301</v>
      </c>
      <c r="BS9" s="17"/>
      <c r="BT9" s="17">
        <v>0.17805727366784199</v>
      </c>
      <c r="BU9" s="17">
        <v>0.130110053486762</v>
      </c>
      <c r="BV9" s="17">
        <v>0.19780592077682199</v>
      </c>
      <c r="BW9" s="17"/>
      <c r="BX9" s="17">
        <v>0.23601559853329199</v>
      </c>
      <c r="BY9" s="17">
        <v>0.153201405425169</v>
      </c>
      <c r="BZ9" s="17"/>
      <c r="CA9" s="17">
        <v>0.119113935336652</v>
      </c>
      <c r="CB9" s="17">
        <v>0.174139462075284</v>
      </c>
      <c r="CC9" s="17">
        <v>0.20264981757041201</v>
      </c>
      <c r="CD9" s="17">
        <v>0.19925455983306001</v>
      </c>
      <c r="CE9" s="17">
        <v>0.15877639923853701</v>
      </c>
    </row>
    <row r="10" spans="2:83" ht="29" x14ac:dyDescent="0.35">
      <c r="B10" s="18" t="s">
        <v>299</v>
      </c>
      <c r="C10" s="17">
        <v>0.50169690320510996</v>
      </c>
      <c r="D10" s="17">
        <v>0.50899809899875703</v>
      </c>
      <c r="E10" s="17">
        <v>0.49646822848430699</v>
      </c>
      <c r="F10" s="17"/>
      <c r="G10" s="17">
        <v>0.378638521974828</v>
      </c>
      <c r="H10" s="17">
        <v>0.48754091199661698</v>
      </c>
      <c r="I10" s="17">
        <v>0.52538127016796798</v>
      </c>
      <c r="J10" s="17">
        <v>0.56129630946866105</v>
      </c>
      <c r="K10" s="17">
        <v>0.552196717654729</v>
      </c>
      <c r="L10" s="17">
        <v>0.494150289066971</v>
      </c>
      <c r="M10" s="17"/>
      <c r="N10" s="17">
        <v>0.56157017474406601</v>
      </c>
      <c r="O10" s="17">
        <v>0.53511978367939805</v>
      </c>
      <c r="P10" s="17">
        <v>0.50211160361080398</v>
      </c>
      <c r="Q10" s="17">
        <v>0.44148370715864799</v>
      </c>
      <c r="R10" s="17">
        <v>0.43376850750878099</v>
      </c>
      <c r="S10" s="17">
        <v>0.463263325995869</v>
      </c>
      <c r="T10" s="17">
        <v>0.46268284643457103</v>
      </c>
      <c r="U10" s="17">
        <v>0.60945189478706796</v>
      </c>
      <c r="V10" s="17">
        <v>0.492692188371469</v>
      </c>
      <c r="W10" s="17">
        <v>0.54788216904567899</v>
      </c>
      <c r="X10" s="17">
        <v>0.42437128429034199</v>
      </c>
      <c r="Y10" s="17">
        <v>0.51548824801416304</v>
      </c>
      <c r="Z10" s="17"/>
      <c r="AA10" s="17">
        <v>0.55234083778310095</v>
      </c>
      <c r="AB10" s="17">
        <v>0.48351315580036303</v>
      </c>
      <c r="AC10" s="17">
        <v>0.50311154433342598</v>
      </c>
      <c r="AD10" s="17">
        <v>0.46867781921728402</v>
      </c>
      <c r="AE10" s="17"/>
      <c r="AF10" s="17">
        <v>0.50951727396008994</v>
      </c>
      <c r="AG10" s="17">
        <v>0.50394921725791297</v>
      </c>
      <c r="AH10" s="17">
        <v>0.480759990111706</v>
      </c>
      <c r="AI10" s="17">
        <v>0.546015071672736</v>
      </c>
      <c r="AJ10" s="17">
        <v>0.46333585376888198</v>
      </c>
      <c r="AK10" s="17">
        <v>0.43346729944006501</v>
      </c>
      <c r="AL10" s="17"/>
      <c r="AM10" s="17">
        <v>0.57835818899358005</v>
      </c>
      <c r="AN10" s="17">
        <v>0.451230354752713</v>
      </c>
      <c r="AO10" s="17">
        <v>0.49386079312664299</v>
      </c>
      <c r="AP10" s="17">
        <v>0.55681938437383505</v>
      </c>
      <c r="AQ10" s="17">
        <v>0.42563722438011198</v>
      </c>
      <c r="AR10" s="17"/>
      <c r="AS10" s="17">
        <v>0.610208758712529</v>
      </c>
      <c r="AT10" s="17">
        <v>0.467898121974334</v>
      </c>
      <c r="AU10" s="17">
        <v>0.49353116466771402</v>
      </c>
      <c r="AV10" s="17"/>
      <c r="AW10" s="17">
        <v>0.46325104825407398</v>
      </c>
      <c r="AX10" s="17">
        <v>0.52566815161234304</v>
      </c>
      <c r="AY10" s="17">
        <v>0.53186297936103299</v>
      </c>
      <c r="AZ10" s="17">
        <v>0.48050862359143898</v>
      </c>
      <c r="BA10" s="17">
        <v>0.68354424425004001</v>
      </c>
      <c r="BB10" s="17"/>
      <c r="BC10" s="17">
        <v>0.55427374155956199</v>
      </c>
      <c r="BD10" s="17">
        <v>0.500308678681323</v>
      </c>
      <c r="BE10" s="17" t="s">
        <v>101</v>
      </c>
      <c r="BF10" s="17">
        <v>0.41269473250371003</v>
      </c>
      <c r="BG10" s="17">
        <v>0.45426815081838101</v>
      </c>
      <c r="BH10" s="17">
        <v>0.47863911714290303</v>
      </c>
      <c r="BI10" s="17">
        <v>0.301863600558889</v>
      </c>
      <c r="BJ10" s="17"/>
      <c r="BK10" s="17">
        <v>0.431686531934589</v>
      </c>
      <c r="BL10" s="17">
        <v>0.433755620719464</v>
      </c>
      <c r="BM10" s="17">
        <v>0.458599726719288</v>
      </c>
      <c r="BN10" s="17">
        <v>0.54464452690142995</v>
      </c>
      <c r="BO10" s="17">
        <v>0.49165816078369001</v>
      </c>
      <c r="BP10" s="17">
        <v>0.60349239476963901</v>
      </c>
      <c r="BQ10" s="17">
        <v>0.65291449119418798</v>
      </c>
      <c r="BR10" s="17">
        <v>0.57348861815949104</v>
      </c>
      <c r="BS10" s="17"/>
      <c r="BT10" s="17">
        <v>0.559741718954756</v>
      </c>
      <c r="BU10" s="17">
        <v>0.48058300922609798</v>
      </c>
      <c r="BV10" s="17">
        <v>0.47216568441839002</v>
      </c>
      <c r="BW10" s="17"/>
      <c r="BX10" s="17">
        <v>0.50356260498560501</v>
      </c>
      <c r="BY10" s="17">
        <v>0.52914379444183002</v>
      </c>
      <c r="BZ10" s="17"/>
      <c r="CA10" s="17">
        <v>0.73660590898396106</v>
      </c>
      <c r="CB10" s="17">
        <v>0.56552579066273601</v>
      </c>
      <c r="CC10" s="17">
        <v>0.484468188839215</v>
      </c>
      <c r="CD10" s="17">
        <v>0.53184955530396105</v>
      </c>
      <c r="CE10" s="17">
        <v>0.49841493331844799</v>
      </c>
    </row>
    <row r="11" spans="2:83" ht="72.5" x14ac:dyDescent="0.35">
      <c r="B11" s="18" t="s">
        <v>300</v>
      </c>
      <c r="C11" s="17">
        <v>0.11587430196887399</v>
      </c>
      <c r="D11" s="17">
        <v>0.131995047655732</v>
      </c>
      <c r="E11" s="17">
        <v>0.101175046259464</v>
      </c>
      <c r="F11" s="17"/>
      <c r="G11" s="17">
        <v>0.12915769856508699</v>
      </c>
      <c r="H11" s="17">
        <v>0.123787760874493</v>
      </c>
      <c r="I11" s="17">
        <v>9.0972253192446895E-2</v>
      </c>
      <c r="J11" s="17">
        <v>0.105988115421888</v>
      </c>
      <c r="K11" s="17">
        <v>0.10768763451457899</v>
      </c>
      <c r="L11" s="17">
        <v>0.134221101960631</v>
      </c>
      <c r="M11" s="17"/>
      <c r="N11" s="17">
        <v>0.130310207253102</v>
      </c>
      <c r="O11" s="17">
        <v>0.106291429902896</v>
      </c>
      <c r="P11" s="17">
        <v>7.38283171483783E-2</v>
      </c>
      <c r="Q11" s="17">
        <v>0.137245765964846</v>
      </c>
      <c r="R11" s="17">
        <v>0.14866923487969999</v>
      </c>
      <c r="S11" s="17">
        <v>0.112200031853737</v>
      </c>
      <c r="T11" s="17">
        <v>0.12466317426291</v>
      </c>
      <c r="U11" s="17">
        <v>0.11498346563652601</v>
      </c>
      <c r="V11" s="17">
        <v>0.12719683854812799</v>
      </c>
      <c r="W11" s="17">
        <v>8.8191587657504497E-2</v>
      </c>
      <c r="X11" s="17">
        <v>0.13093924691088499</v>
      </c>
      <c r="Y11" s="17">
        <v>6.6282580036213304E-2</v>
      </c>
      <c r="Z11" s="17"/>
      <c r="AA11" s="17">
        <v>0.13775804518083101</v>
      </c>
      <c r="AB11" s="17">
        <v>9.3730401627572096E-2</v>
      </c>
      <c r="AC11" s="17">
        <v>0.12744946750413599</v>
      </c>
      <c r="AD11" s="17">
        <v>0.106004583240921</v>
      </c>
      <c r="AE11" s="17"/>
      <c r="AF11" s="17">
        <v>0.13123665254109901</v>
      </c>
      <c r="AG11" s="17">
        <v>0.111214243793562</v>
      </c>
      <c r="AH11" s="17">
        <v>0.12388904921173</v>
      </c>
      <c r="AI11" s="17">
        <v>8.1211923410201795E-2</v>
      </c>
      <c r="AJ11" s="17">
        <v>0.13088447596654701</v>
      </c>
      <c r="AK11" s="17">
        <v>0.15121540917186799</v>
      </c>
      <c r="AL11" s="17"/>
      <c r="AM11" s="17">
        <v>0.130613530120952</v>
      </c>
      <c r="AN11" s="17">
        <v>0.119497104263317</v>
      </c>
      <c r="AO11" s="17">
        <v>0.127353950614326</v>
      </c>
      <c r="AP11" s="17">
        <v>9.6780276910544999E-2</v>
      </c>
      <c r="AQ11" s="17">
        <v>8.6221125015811098E-2</v>
      </c>
      <c r="AR11" s="17"/>
      <c r="AS11" s="17">
        <v>0.100166322115036</v>
      </c>
      <c r="AT11" s="17">
        <v>0.119983251205975</v>
      </c>
      <c r="AU11" s="17">
        <v>0.15372496720845899</v>
      </c>
      <c r="AV11" s="17"/>
      <c r="AW11" s="17">
        <v>0.117289314072865</v>
      </c>
      <c r="AX11" s="17">
        <v>0.101067232094204</v>
      </c>
      <c r="AY11" s="17">
        <v>0.113340738778551</v>
      </c>
      <c r="AZ11" s="17">
        <v>0.131546198609055</v>
      </c>
      <c r="BA11" s="17">
        <v>0.118085181996974</v>
      </c>
      <c r="BB11" s="17"/>
      <c r="BC11" s="17">
        <v>0.12346569995692</v>
      </c>
      <c r="BD11" s="17">
        <v>0.11284881769590099</v>
      </c>
      <c r="BE11" s="17" t="s">
        <v>101</v>
      </c>
      <c r="BF11" s="17">
        <v>0.17311542688207501</v>
      </c>
      <c r="BG11" s="17">
        <v>6.82449726344595E-2</v>
      </c>
      <c r="BH11" s="17">
        <v>8.5750532564971393E-2</v>
      </c>
      <c r="BI11" s="17">
        <v>0.143002195458239</v>
      </c>
      <c r="BJ11" s="17"/>
      <c r="BK11" s="17">
        <v>8.5585567413761596E-2</v>
      </c>
      <c r="BL11" s="17">
        <v>0.15425917356067301</v>
      </c>
      <c r="BM11" s="17">
        <v>0.12232034452257699</v>
      </c>
      <c r="BN11" s="17">
        <v>9.9495315439554796E-2</v>
      </c>
      <c r="BO11" s="17">
        <v>0.13935069490268201</v>
      </c>
      <c r="BP11" s="17">
        <v>0.10762634612017399</v>
      </c>
      <c r="BQ11" s="17">
        <v>7.8856406387302402E-2</v>
      </c>
      <c r="BR11" s="17">
        <v>0.110882618392338</v>
      </c>
      <c r="BS11" s="17"/>
      <c r="BT11" s="17">
        <v>0.11209549382862299</v>
      </c>
      <c r="BU11" s="17">
        <v>0.13338749630289301</v>
      </c>
      <c r="BV11" s="17">
        <v>0.104013671145978</v>
      </c>
      <c r="BW11" s="17"/>
      <c r="BX11" s="17">
        <v>0.13378425420612999</v>
      </c>
      <c r="BY11" s="17">
        <v>9.9987446855943296E-2</v>
      </c>
      <c r="BZ11" s="17"/>
      <c r="CA11" s="17">
        <v>0.12377165846237</v>
      </c>
      <c r="CB11" s="17">
        <v>0.139045154564262</v>
      </c>
      <c r="CC11" s="17">
        <v>9.8283694851528797E-2</v>
      </c>
      <c r="CD11" s="17">
        <v>0.119520414504717</v>
      </c>
      <c r="CE11" s="17">
        <v>0.122020147325529</v>
      </c>
    </row>
    <row r="12" spans="2:83" x14ac:dyDescent="0.35">
      <c r="B12" s="18" t="s">
        <v>113</v>
      </c>
      <c r="C12" s="19">
        <v>0.20965202990520199</v>
      </c>
      <c r="D12" s="19">
        <v>0.19644417241482701</v>
      </c>
      <c r="E12" s="19">
        <v>0.22120633159297301</v>
      </c>
      <c r="F12" s="19"/>
      <c r="G12" s="19">
        <v>0.12605633303501501</v>
      </c>
      <c r="H12" s="19">
        <v>0.173147372426632</v>
      </c>
      <c r="I12" s="19">
        <v>0.230469236100939</v>
      </c>
      <c r="J12" s="19">
        <v>0.19779999954199101</v>
      </c>
      <c r="K12" s="19">
        <v>0.245441352138212</v>
      </c>
      <c r="L12" s="19">
        <v>0.26397854340336901</v>
      </c>
      <c r="M12" s="19"/>
      <c r="N12" s="19">
        <v>0.111049147809683</v>
      </c>
      <c r="O12" s="19">
        <v>0.21525304731279099</v>
      </c>
      <c r="P12" s="19">
        <v>0.248315619326552</v>
      </c>
      <c r="Q12" s="19">
        <v>0.23719102586657301</v>
      </c>
      <c r="R12" s="19">
        <v>0.26621997938332398</v>
      </c>
      <c r="S12" s="19">
        <v>0.24583202345995001</v>
      </c>
      <c r="T12" s="19">
        <v>0.25641875964990801</v>
      </c>
      <c r="U12" s="19">
        <v>0.17951124926643</v>
      </c>
      <c r="V12" s="19">
        <v>0.150511550943524</v>
      </c>
      <c r="W12" s="19">
        <v>0.231631375780189</v>
      </c>
      <c r="X12" s="19">
        <v>0.26302759240326101</v>
      </c>
      <c r="Y12" s="19">
        <v>0.19608815307225799</v>
      </c>
      <c r="Z12" s="19"/>
      <c r="AA12" s="19">
        <v>0.124642157379299</v>
      </c>
      <c r="AB12" s="19">
        <v>0.23459923417841</v>
      </c>
      <c r="AC12" s="19">
        <v>0.19768458942873801</v>
      </c>
      <c r="AD12" s="19">
        <v>0.281916307337226</v>
      </c>
      <c r="AE12" s="19"/>
      <c r="AF12" s="19">
        <v>0.14866816014189399</v>
      </c>
      <c r="AG12" s="19">
        <v>0.21043812689518901</v>
      </c>
      <c r="AH12" s="19">
        <v>0.197348895831882</v>
      </c>
      <c r="AI12" s="19">
        <v>0.24000273784238901</v>
      </c>
      <c r="AJ12" s="19">
        <v>0.26485003304724303</v>
      </c>
      <c r="AK12" s="19">
        <v>0.25672012280776402</v>
      </c>
      <c r="AL12" s="19"/>
      <c r="AM12" s="19">
        <v>0.187801297633273</v>
      </c>
      <c r="AN12" s="19">
        <v>0.18799193691854699</v>
      </c>
      <c r="AO12" s="19">
        <v>0.18340506629685599</v>
      </c>
      <c r="AP12" s="19">
        <v>0.27842744076628101</v>
      </c>
      <c r="AQ12" s="19">
        <v>0.330236654522299</v>
      </c>
      <c r="AR12" s="19"/>
      <c r="AS12" s="19">
        <v>0.16803580790723599</v>
      </c>
      <c r="AT12" s="19">
        <v>0.184604068910101</v>
      </c>
      <c r="AU12" s="19">
        <v>0.17555708936063799</v>
      </c>
      <c r="AV12" s="19"/>
      <c r="AW12" s="19">
        <v>0.27760536688419002</v>
      </c>
      <c r="AX12" s="19">
        <v>0.200786078372999</v>
      </c>
      <c r="AY12" s="19">
        <v>0.16444406272880199</v>
      </c>
      <c r="AZ12" s="19">
        <v>0.13590447252304799</v>
      </c>
      <c r="BA12" s="19">
        <v>0.111802549777856</v>
      </c>
      <c r="BB12" s="19"/>
      <c r="BC12" s="19">
        <v>0.21372127659111101</v>
      </c>
      <c r="BD12" s="19">
        <v>0.17941770816528799</v>
      </c>
      <c r="BE12" s="19" t="s">
        <v>101</v>
      </c>
      <c r="BF12" s="19">
        <v>0.24877889951771201</v>
      </c>
      <c r="BG12" s="19">
        <v>0.25236143257237298</v>
      </c>
      <c r="BH12" s="19">
        <v>0.19867615082833701</v>
      </c>
      <c r="BI12" s="19">
        <v>0.242451873166423</v>
      </c>
      <c r="BJ12" s="19"/>
      <c r="BK12" s="19">
        <v>0.274572495563426</v>
      </c>
      <c r="BL12" s="19">
        <v>0.263491500145628</v>
      </c>
      <c r="BM12" s="19">
        <v>0.237657701328676</v>
      </c>
      <c r="BN12" s="19">
        <v>0.19926269368669999</v>
      </c>
      <c r="BO12" s="19">
        <v>0.17659940966417201</v>
      </c>
      <c r="BP12" s="19">
        <v>0.12387560340039799</v>
      </c>
      <c r="BQ12" s="19">
        <v>6.4780587524491395E-2</v>
      </c>
      <c r="BR12" s="19">
        <v>0.152381547017407</v>
      </c>
      <c r="BS12" s="19"/>
      <c r="BT12" s="19">
        <v>0.15010551354877899</v>
      </c>
      <c r="BU12" s="19">
        <v>0.25591944098424702</v>
      </c>
      <c r="BV12" s="19">
        <v>0.22601472365881001</v>
      </c>
      <c r="BW12" s="19"/>
      <c r="BX12" s="19">
        <v>0.12663754227497301</v>
      </c>
      <c r="BY12" s="19">
        <v>0.217667353277058</v>
      </c>
      <c r="BZ12" s="19"/>
      <c r="CA12" s="19">
        <v>2.0508497217016499E-2</v>
      </c>
      <c r="CB12" s="19">
        <v>0.121289592697718</v>
      </c>
      <c r="CC12" s="19">
        <v>0.21459829873884401</v>
      </c>
      <c r="CD12" s="19">
        <v>0.14937547035826201</v>
      </c>
      <c r="CE12" s="19">
        <v>0.22078852011748601</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58" x14ac:dyDescent="0.35">
      <c r="B9" s="18" t="s">
        <v>302</v>
      </c>
      <c r="C9" s="17">
        <v>0.35970600248108098</v>
      </c>
      <c r="D9" s="17">
        <v>0.40549191964617998</v>
      </c>
      <c r="E9" s="17">
        <v>0.31559403392650798</v>
      </c>
      <c r="F9" s="17"/>
      <c r="G9" s="17">
        <v>0.44075194045097499</v>
      </c>
      <c r="H9" s="17">
        <v>0.425081942966341</v>
      </c>
      <c r="I9" s="17">
        <v>0.31806647641313002</v>
      </c>
      <c r="J9" s="17">
        <v>0.263007383804711</v>
      </c>
      <c r="K9" s="17">
        <v>0.28082674825206499</v>
      </c>
      <c r="L9" s="17">
        <v>0.41696581594768301</v>
      </c>
      <c r="M9" s="17"/>
      <c r="N9" s="17">
        <v>0.45516137318805999</v>
      </c>
      <c r="O9" s="17">
        <v>0.32214888063170999</v>
      </c>
      <c r="P9" s="17">
        <v>0.34468242282107903</v>
      </c>
      <c r="Q9" s="17">
        <v>0.29971410666894499</v>
      </c>
      <c r="R9" s="17">
        <v>0.347549756929391</v>
      </c>
      <c r="S9" s="17">
        <v>0.35137141660999599</v>
      </c>
      <c r="T9" s="17">
        <v>0.350355786083271</v>
      </c>
      <c r="U9" s="17">
        <v>0.36384149905511498</v>
      </c>
      <c r="V9" s="17">
        <v>0.40355037344609201</v>
      </c>
      <c r="W9" s="17">
        <v>0.34807498974836698</v>
      </c>
      <c r="X9" s="17">
        <v>0.308954056130055</v>
      </c>
      <c r="Y9" s="17">
        <v>0.32869257234226901</v>
      </c>
      <c r="Z9" s="17"/>
      <c r="AA9" s="17">
        <v>0.38596415639496601</v>
      </c>
      <c r="AB9" s="17">
        <v>0.327238136921222</v>
      </c>
      <c r="AC9" s="17">
        <v>0.37466470611892499</v>
      </c>
      <c r="AD9" s="17">
        <v>0.35481234392115901</v>
      </c>
      <c r="AE9" s="17"/>
      <c r="AF9" s="17">
        <v>0.433683108755263</v>
      </c>
      <c r="AG9" s="17">
        <v>0.34812886426350997</v>
      </c>
      <c r="AH9" s="17">
        <v>0.342245244385318</v>
      </c>
      <c r="AI9" s="17">
        <v>0.33648093140993401</v>
      </c>
      <c r="AJ9" s="17">
        <v>0.30041283399720398</v>
      </c>
      <c r="AK9" s="17">
        <v>0.38688210915934801</v>
      </c>
      <c r="AL9" s="17"/>
      <c r="AM9" s="17">
        <v>0.34645725984429099</v>
      </c>
      <c r="AN9" s="17">
        <v>0.40235351714543099</v>
      </c>
      <c r="AO9" s="17">
        <v>0.32732870534645497</v>
      </c>
      <c r="AP9" s="17">
        <v>0.346132221975822</v>
      </c>
      <c r="AQ9" s="17">
        <v>0.33994313829737699</v>
      </c>
      <c r="AR9" s="17"/>
      <c r="AS9" s="17">
        <v>0.37956774971726798</v>
      </c>
      <c r="AT9" s="17">
        <v>0.40859922009701</v>
      </c>
      <c r="AU9" s="17">
        <v>0.339444359954578</v>
      </c>
      <c r="AV9" s="17"/>
      <c r="AW9" s="17">
        <v>0.348946416085893</v>
      </c>
      <c r="AX9" s="17">
        <v>0.34504371564979702</v>
      </c>
      <c r="AY9" s="17">
        <v>0.35168226047633799</v>
      </c>
      <c r="AZ9" s="17">
        <v>0.41400823114985003</v>
      </c>
      <c r="BA9" s="17">
        <v>0.489038309588544</v>
      </c>
      <c r="BB9" s="17"/>
      <c r="BC9" s="17">
        <v>0.39279283909298501</v>
      </c>
      <c r="BD9" s="17">
        <v>0.33642350859604703</v>
      </c>
      <c r="BE9" s="17" t="s">
        <v>101</v>
      </c>
      <c r="BF9" s="17">
        <v>0.40269847436658801</v>
      </c>
      <c r="BG9" s="17">
        <v>0.30965319622912701</v>
      </c>
      <c r="BH9" s="17">
        <v>0.30256350944023402</v>
      </c>
      <c r="BI9" s="17">
        <v>0.43222191040243502</v>
      </c>
      <c r="BJ9" s="17"/>
      <c r="BK9" s="17">
        <v>0.30254280369308301</v>
      </c>
      <c r="BL9" s="17">
        <v>0.34162697653641999</v>
      </c>
      <c r="BM9" s="17">
        <v>0.35303402348916102</v>
      </c>
      <c r="BN9" s="17">
        <v>0.37619353779432502</v>
      </c>
      <c r="BO9" s="17">
        <v>0.30146261410116898</v>
      </c>
      <c r="BP9" s="17">
        <v>0.38725632982935598</v>
      </c>
      <c r="BQ9" s="17">
        <v>0.46806507969674299</v>
      </c>
      <c r="BR9" s="17">
        <v>0.46597813930103898</v>
      </c>
      <c r="BS9" s="17"/>
      <c r="BT9" s="17">
        <v>0.373005336460976</v>
      </c>
      <c r="BU9" s="17">
        <v>0.38798500384711199</v>
      </c>
      <c r="BV9" s="17">
        <v>0.33065295855233101</v>
      </c>
      <c r="BW9" s="17"/>
      <c r="BX9" s="17">
        <v>0.40166226142283701</v>
      </c>
      <c r="BY9" s="17">
        <v>0.33869447898466898</v>
      </c>
      <c r="BZ9" s="17"/>
      <c r="CA9" s="17">
        <v>0.57950989468178904</v>
      </c>
      <c r="CB9" s="17">
        <v>0.36496339777539499</v>
      </c>
      <c r="CC9" s="17">
        <v>0.30272190570725899</v>
      </c>
      <c r="CD9" s="17">
        <v>0.36069441944837999</v>
      </c>
      <c r="CE9" s="17">
        <v>0.35647441675400399</v>
      </c>
    </row>
    <row r="10" spans="2:83" ht="72.5" x14ac:dyDescent="0.35">
      <c r="B10" s="18" t="s">
        <v>303</v>
      </c>
      <c r="C10" s="17">
        <v>0.19322216437249001</v>
      </c>
      <c r="D10" s="17">
        <v>0.193840100332514</v>
      </c>
      <c r="E10" s="17">
        <v>0.193354730378066</v>
      </c>
      <c r="F10" s="17"/>
      <c r="G10" s="17">
        <v>0.27559155834896298</v>
      </c>
      <c r="H10" s="17">
        <v>0.18591658000040401</v>
      </c>
      <c r="I10" s="17">
        <v>0.22192346835319299</v>
      </c>
      <c r="J10" s="17">
        <v>0.21982965594815901</v>
      </c>
      <c r="K10" s="17">
        <v>0.18072994656979799</v>
      </c>
      <c r="L10" s="17">
        <v>0.107820589240054</v>
      </c>
      <c r="M10" s="17"/>
      <c r="N10" s="17">
        <v>0.24105579127034099</v>
      </c>
      <c r="O10" s="17">
        <v>0.181806287660291</v>
      </c>
      <c r="P10" s="17">
        <v>0.17751918564034699</v>
      </c>
      <c r="Q10" s="17">
        <v>0.18906220605613699</v>
      </c>
      <c r="R10" s="17">
        <v>0.18374277256719301</v>
      </c>
      <c r="S10" s="17">
        <v>0.225850580811435</v>
      </c>
      <c r="T10" s="17">
        <v>0.193478066387717</v>
      </c>
      <c r="U10" s="17">
        <v>0.16678845953340701</v>
      </c>
      <c r="V10" s="17">
        <v>0.204048740412138</v>
      </c>
      <c r="W10" s="17">
        <v>0.153797212956954</v>
      </c>
      <c r="X10" s="17">
        <v>0.14991560549355801</v>
      </c>
      <c r="Y10" s="17">
        <v>0.18331104804264201</v>
      </c>
      <c r="Z10" s="17"/>
      <c r="AA10" s="17">
        <v>0.18550359394320301</v>
      </c>
      <c r="AB10" s="17">
        <v>0.218832569168874</v>
      </c>
      <c r="AC10" s="17">
        <v>0.199908874996374</v>
      </c>
      <c r="AD10" s="17">
        <v>0.168394786381377</v>
      </c>
      <c r="AE10" s="17"/>
      <c r="AF10" s="17">
        <v>0.243012180511681</v>
      </c>
      <c r="AG10" s="17">
        <v>0.18652461700473599</v>
      </c>
      <c r="AH10" s="17">
        <v>0.218300208678261</v>
      </c>
      <c r="AI10" s="17">
        <v>0.15171570139967899</v>
      </c>
      <c r="AJ10" s="17">
        <v>0.17441439122528901</v>
      </c>
      <c r="AK10" s="17">
        <v>0.13768780409754</v>
      </c>
      <c r="AL10" s="17"/>
      <c r="AM10" s="17">
        <v>0.210210710135012</v>
      </c>
      <c r="AN10" s="17">
        <v>0.20913981148383301</v>
      </c>
      <c r="AO10" s="17">
        <v>0.18385650868662601</v>
      </c>
      <c r="AP10" s="17">
        <v>0.12607912043007599</v>
      </c>
      <c r="AQ10" s="17">
        <v>0.14341286914868501</v>
      </c>
      <c r="AR10" s="17"/>
      <c r="AS10" s="17">
        <v>0.21364918013907899</v>
      </c>
      <c r="AT10" s="17">
        <v>0.18795055303387201</v>
      </c>
      <c r="AU10" s="17">
        <v>0.23517088604786099</v>
      </c>
      <c r="AV10" s="17"/>
      <c r="AW10" s="17">
        <v>0.16787122517167</v>
      </c>
      <c r="AX10" s="17">
        <v>0.20966834836884399</v>
      </c>
      <c r="AY10" s="17">
        <v>0.19335364400955901</v>
      </c>
      <c r="AZ10" s="17">
        <v>0.229437389319152</v>
      </c>
      <c r="BA10" s="17">
        <v>0.17058332160440201</v>
      </c>
      <c r="BB10" s="17"/>
      <c r="BC10" s="17">
        <v>0.16458229225773</v>
      </c>
      <c r="BD10" s="17">
        <v>0.21087244014873499</v>
      </c>
      <c r="BE10" s="17" t="s">
        <v>101</v>
      </c>
      <c r="BF10" s="17">
        <v>0.20873512603552599</v>
      </c>
      <c r="BG10" s="17">
        <v>0.210997272255594</v>
      </c>
      <c r="BH10" s="17">
        <v>0.24683478943380599</v>
      </c>
      <c r="BI10" s="17">
        <v>7.8013144911058499E-2</v>
      </c>
      <c r="BJ10" s="17"/>
      <c r="BK10" s="17">
        <v>0.19027080806619801</v>
      </c>
      <c r="BL10" s="17">
        <v>0.204009244144121</v>
      </c>
      <c r="BM10" s="17">
        <v>0.18716122673383501</v>
      </c>
      <c r="BN10" s="17">
        <v>0.19830828015145099</v>
      </c>
      <c r="BO10" s="17">
        <v>0.203438908932456</v>
      </c>
      <c r="BP10" s="17">
        <v>0.19326669469455299</v>
      </c>
      <c r="BQ10" s="17">
        <v>0.17180339698648101</v>
      </c>
      <c r="BR10" s="17">
        <v>0.19852048066366501</v>
      </c>
      <c r="BS10" s="17"/>
      <c r="BT10" s="17">
        <v>0.22872669759935699</v>
      </c>
      <c r="BU10" s="17">
        <v>0.13121035473770101</v>
      </c>
      <c r="BV10" s="17">
        <v>0.205789475855053</v>
      </c>
      <c r="BW10" s="17"/>
      <c r="BX10" s="17">
        <v>0.27409484396235601</v>
      </c>
      <c r="BY10" s="17">
        <v>0.18975723036627901</v>
      </c>
      <c r="BZ10" s="17"/>
      <c r="CA10" s="17">
        <v>0.21841537100280001</v>
      </c>
      <c r="CB10" s="17">
        <v>0.23635164932067601</v>
      </c>
      <c r="CC10" s="17">
        <v>0.249585774566351</v>
      </c>
      <c r="CD10" s="17">
        <v>0.21476231410316099</v>
      </c>
      <c r="CE10" s="17">
        <v>0.20934992166476901</v>
      </c>
    </row>
    <row r="11" spans="2:83" ht="29" x14ac:dyDescent="0.35">
      <c r="B11" s="18" t="s">
        <v>304</v>
      </c>
      <c r="C11" s="17">
        <v>0.303825034198838</v>
      </c>
      <c r="D11" s="17">
        <v>0.26411523540971099</v>
      </c>
      <c r="E11" s="17">
        <v>0.341869829691126</v>
      </c>
      <c r="F11" s="17"/>
      <c r="G11" s="17">
        <v>0.15799129231232001</v>
      </c>
      <c r="H11" s="17">
        <v>0.293750805778074</v>
      </c>
      <c r="I11" s="17">
        <v>0.25773928340080998</v>
      </c>
      <c r="J11" s="17">
        <v>0.36257619795506002</v>
      </c>
      <c r="K11" s="17">
        <v>0.3854177384261</v>
      </c>
      <c r="L11" s="17">
        <v>0.34463002887477201</v>
      </c>
      <c r="M11" s="17"/>
      <c r="N11" s="17">
        <v>0.20262153804820299</v>
      </c>
      <c r="O11" s="17">
        <v>0.33417757880099902</v>
      </c>
      <c r="P11" s="17">
        <v>0.34477858035938902</v>
      </c>
      <c r="Q11" s="17">
        <v>0.36634758473388002</v>
      </c>
      <c r="R11" s="17">
        <v>0.31315552679554698</v>
      </c>
      <c r="S11" s="17">
        <v>0.26704973596770798</v>
      </c>
      <c r="T11" s="17">
        <v>0.327153819397066</v>
      </c>
      <c r="U11" s="17">
        <v>0.29881169153093101</v>
      </c>
      <c r="V11" s="17">
        <v>0.234226562547203</v>
      </c>
      <c r="W11" s="17">
        <v>0.35983900245704098</v>
      </c>
      <c r="X11" s="17">
        <v>0.39434031429208999</v>
      </c>
      <c r="Y11" s="17">
        <v>0.31652422832670002</v>
      </c>
      <c r="Z11" s="17"/>
      <c r="AA11" s="17">
        <v>0.31806810302967498</v>
      </c>
      <c r="AB11" s="17">
        <v>0.30718876373510901</v>
      </c>
      <c r="AC11" s="17">
        <v>0.287287176904023</v>
      </c>
      <c r="AD11" s="17">
        <v>0.30002213323530602</v>
      </c>
      <c r="AE11" s="17"/>
      <c r="AF11" s="17">
        <v>0.20649665517162499</v>
      </c>
      <c r="AG11" s="17">
        <v>0.31374631366330202</v>
      </c>
      <c r="AH11" s="17">
        <v>0.303122993567007</v>
      </c>
      <c r="AI11" s="17">
        <v>0.36833856077787402</v>
      </c>
      <c r="AJ11" s="17">
        <v>0.36564423262509999</v>
      </c>
      <c r="AK11" s="17">
        <v>0.28509165673497</v>
      </c>
      <c r="AL11" s="17"/>
      <c r="AM11" s="17">
        <v>0.316367793916429</v>
      </c>
      <c r="AN11" s="17">
        <v>0.26303549459083397</v>
      </c>
      <c r="AO11" s="17">
        <v>0.34535198903686898</v>
      </c>
      <c r="AP11" s="17">
        <v>0.39749218406470699</v>
      </c>
      <c r="AQ11" s="17">
        <v>0.300234668794785</v>
      </c>
      <c r="AR11" s="17"/>
      <c r="AS11" s="17">
        <v>0.29950640066502499</v>
      </c>
      <c r="AT11" s="17">
        <v>0.28305612541798197</v>
      </c>
      <c r="AU11" s="17">
        <v>0.26094091613700698</v>
      </c>
      <c r="AV11" s="17"/>
      <c r="AW11" s="17">
        <v>0.32079244128641299</v>
      </c>
      <c r="AX11" s="17">
        <v>0.31635293959685901</v>
      </c>
      <c r="AY11" s="17">
        <v>0.30906930915609598</v>
      </c>
      <c r="AZ11" s="17">
        <v>0.24000497236280799</v>
      </c>
      <c r="BA11" s="17">
        <v>0.186151012335148</v>
      </c>
      <c r="BB11" s="17"/>
      <c r="BC11" s="17">
        <v>0.31101655493487101</v>
      </c>
      <c r="BD11" s="17">
        <v>0.316026196919522</v>
      </c>
      <c r="BE11" s="17" t="s">
        <v>101</v>
      </c>
      <c r="BF11" s="17">
        <v>0.276660508918118</v>
      </c>
      <c r="BG11" s="17">
        <v>0.30513297177130699</v>
      </c>
      <c r="BH11" s="17">
        <v>0.28139734753031798</v>
      </c>
      <c r="BI11" s="17">
        <v>0.27025641181801002</v>
      </c>
      <c r="BJ11" s="17"/>
      <c r="BK11" s="17">
        <v>0.31534233940308898</v>
      </c>
      <c r="BL11" s="17">
        <v>0.30147252240198602</v>
      </c>
      <c r="BM11" s="17">
        <v>0.31694071694605802</v>
      </c>
      <c r="BN11" s="17">
        <v>0.28519014048376201</v>
      </c>
      <c r="BO11" s="17">
        <v>0.36963466333949302</v>
      </c>
      <c r="BP11" s="17">
        <v>0.28976970198712199</v>
      </c>
      <c r="BQ11" s="17">
        <v>0.30504140634567001</v>
      </c>
      <c r="BR11" s="17">
        <v>0.21574941331002101</v>
      </c>
      <c r="BS11" s="17"/>
      <c r="BT11" s="17">
        <v>0.28255672107132801</v>
      </c>
      <c r="BU11" s="17">
        <v>0.340329282586673</v>
      </c>
      <c r="BV11" s="17">
        <v>0.29750797181456401</v>
      </c>
      <c r="BW11" s="17"/>
      <c r="BX11" s="17">
        <v>0.214904133055939</v>
      </c>
      <c r="BY11" s="17">
        <v>0.32094187425079301</v>
      </c>
      <c r="BZ11" s="17"/>
      <c r="CA11" s="17">
        <v>0.13733984262957</v>
      </c>
      <c r="CB11" s="17">
        <v>0.29101657547909099</v>
      </c>
      <c r="CC11" s="17">
        <v>0.294280046276784</v>
      </c>
      <c r="CD11" s="17">
        <v>0.28493284536962998</v>
      </c>
      <c r="CE11" s="17">
        <v>0.295355447101739</v>
      </c>
    </row>
    <row r="12" spans="2:83" x14ac:dyDescent="0.35">
      <c r="B12" s="18" t="s">
        <v>113</v>
      </c>
      <c r="C12" s="19">
        <v>0.14324679894758999</v>
      </c>
      <c r="D12" s="19">
        <v>0.136552744611595</v>
      </c>
      <c r="E12" s="19">
        <v>0.14918140600429999</v>
      </c>
      <c r="F12" s="19"/>
      <c r="G12" s="19">
        <v>0.12566520888774199</v>
      </c>
      <c r="H12" s="19">
        <v>9.5250671255180205E-2</v>
      </c>
      <c r="I12" s="19">
        <v>0.20227077183286701</v>
      </c>
      <c r="J12" s="19">
        <v>0.15458676229207</v>
      </c>
      <c r="K12" s="19">
        <v>0.15302556675203799</v>
      </c>
      <c r="L12" s="19">
        <v>0.13058356593749099</v>
      </c>
      <c r="M12" s="19"/>
      <c r="N12" s="19">
        <v>0.101161297493396</v>
      </c>
      <c r="O12" s="19">
        <v>0.16186725290699999</v>
      </c>
      <c r="P12" s="19">
        <v>0.13301981117918499</v>
      </c>
      <c r="Q12" s="19">
        <v>0.144876102541038</v>
      </c>
      <c r="R12" s="19">
        <v>0.15555194370786901</v>
      </c>
      <c r="S12" s="19">
        <v>0.155728266610861</v>
      </c>
      <c r="T12" s="19">
        <v>0.12901232813194699</v>
      </c>
      <c r="U12" s="19">
        <v>0.17055834988054699</v>
      </c>
      <c r="V12" s="19">
        <v>0.15817432359456701</v>
      </c>
      <c r="W12" s="19">
        <v>0.13828879483763901</v>
      </c>
      <c r="X12" s="19">
        <v>0.14679002408429601</v>
      </c>
      <c r="Y12" s="19">
        <v>0.171472151288389</v>
      </c>
      <c r="Z12" s="19"/>
      <c r="AA12" s="19">
        <v>0.11046414663215701</v>
      </c>
      <c r="AB12" s="19">
        <v>0.14674053017479399</v>
      </c>
      <c r="AC12" s="19">
        <v>0.13813924198067801</v>
      </c>
      <c r="AD12" s="19">
        <v>0.17677073646215799</v>
      </c>
      <c r="AE12" s="19"/>
      <c r="AF12" s="19">
        <v>0.11680805556143101</v>
      </c>
      <c r="AG12" s="19">
        <v>0.15160020506845301</v>
      </c>
      <c r="AH12" s="19">
        <v>0.13633155336941399</v>
      </c>
      <c r="AI12" s="19">
        <v>0.143464806412513</v>
      </c>
      <c r="AJ12" s="19">
        <v>0.159528542152407</v>
      </c>
      <c r="AK12" s="19">
        <v>0.19033843000814199</v>
      </c>
      <c r="AL12" s="19"/>
      <c r="AM12" s="19">
        <v>0.12696423610426699</v>
      </c>
      <c r="AN12" s="19">
        <v>0.12547117677990199</v>
      </c>
      <c r="AO12" s="19">
        <v>0.14346279693005001</v>
      </c>
      <c r="AP12" s="19">
        <v>0.130296473529395</v>
      </c>
      <c r="AQ12" s="19">
        <v>0.216409323759154</v>
      </c>
      <c r="AR12" s="19"/>
      <c r="AS12" s="19">
        <v>0.107276669478628</v>
      </c>
      <c r="AT12" s="19">
        <v>0.12039410145113701</v>
      </c>
      <c r="AU12" s="19">
        <v>0.164443837860554</v>
      </c>
      <c r="AV12" s="19"/>
      <c r="AW12" s="19">
        <v>0.16238991745602399</v>
      </c>
      <c r="AX12" s="19">
        <v>0.12893499638450001</v>
      </c>
      <c r="AY12" s="19">
        <v>0.14589478635800701</v>
      </c>
      <c r="AZ12" s="19">
        <v>0.11654940716819</v>
      </c>
      <c r="BA12" s="19">
        <v>0.154227356471906</v>
      </c>
      <c r="BB12" s="19"/>
      <c r="BC12" s="19">
        <v>0.131608313714414</v>
      </c>
      <c r="BD12" s="19">
        <v>0.13667785433569701</v>
      </c>
      <c r="BE12" s="19" t="s">
        <v>101</v>
      </c>
      <c r="BF12" s="19">
        <v>0.111905890679768</v>
      </c>
      <c r="BG12" s="19">
        <v>0.17421655974397199</v>
      </c>
      <c r="BH12" s="19">
        <v>0.16920435359564201</v>
      </c>
      <c r="BI12" s="19">
        <v>0.219508532868497</v>
      </c>
      <c r="BJ12" s="19"/>
      <c r="BK12" s="19">
        <v>0.19184404883763101</v>
      </c>
      <c r="BL12" s="19">
        <v>0.15289125691747399</v>
      </c>
      <c r="BM12" s="19">
        <v>0.14286403283094601</v>
      </c>
      <c r="BN12" s="19">
        <v>0.140308041570463</v>
      </c>
      <c r="BO12" s="19">
        <v>0.125463813626882</v>
      </c>
      <c r="BP12" s="19">
        <v>0.12970727348896899</v>
      </c>
      <c r="BQ12" s="19">
        <v>5.50901169711056E-2</v>
      </c>
      <c r="BR12" s="19">
        <v>0.11975196672527599</v>
      </c>
      <c r="BS12" s="19"/>
      <c r="BT12" s="19">
        <v>0.115711244868339</v>
      </c>
      <c r="BU12" s="19">
        <v>0.140475358828514</v>
      </c>
      <c r="BV12" s="19">
        <v>0.16604959377805201</v>
      </c>
      <c r="BW12" s="19"/>
      <c r="BX12" s="19">
        <v>0.109338761558869</v>
      </c>
      <c r="BY12" s="19">
        <v>0.150606416398259</v>
      </c>
      <c r="BZ12" s="19"/>
      <c r="CA12" s="19">
        <v>6.4734891685840304E-2</v>
      </c>
      <c r="CB12" s="19">
        <v>0.10766837742483799</v>
      </c>
      <c r="CC12" s="19">
        <v>0.15341227344960701</v>
      </c>
      <c r="CD12" s="19">
        <v>0.13961042107882901</v>
      </c>
      <c r="CE12" s="19">
        <v>0.138820214479488</v>
      </c>
    </row>
    <row r="13" spans="2:83" x14ac:dyDescent="0.35">
      <c r="B13" s="16"/>
    </row>
    <row r="14" spans="2:83" x14ac:dyDescent="0.35">
      <c r="B14" t="s">
        <v>104</v>
      </c>
    </row>
    <row r="15" spans="2:83" x14ac:dyDescent="0.35">
      <c r="B15" t="s">
        <v>105</v>
      </c>
    </row>
    <row r="17" spans="2:2" x14ac:dyDescent="0.35">
      <c r="B17"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I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317</v>
      </c>
      <c r="E2" s="26"/>
      <c r="F2" s="26"/>
      <c r="G2" s="26"/>
      <c r="H2" s="26"/>
      <c r="I2" s="26"/>
    </row>
    <row r="6" spans="2:9" ht="50" customHeight="1" x14ac:dyDescent="0.35">
      <c r="B6" s="23" t="s">
        <v>15</v>
      </c>
      <c r="C6" s="23" t="s">
        <v>306</v>
      </c>
      <c r="D6" s="23" t="s">
        <v>307</v>
      </c>
      <c r="E6" s="23" t="s">
        <v>308</v>
      </c>
      <c r="F6" s="23" t="s">
        <v>309</v>
      </c>
      <c r="G6" s="23" t="s">
        <v>310</v>
      </c>
      <c r="H6" s="23" t="s">
        <v>311</v>
      </c>
    </row>
    <row r="7" spans="2:9" x14ac:dyDescent="0.35">
      <c r="B7" s="18" t="s">
        <v>312</v>
      </c>
      <c r="C7" s="17">
        <v>5.3431058624325498E-2</v>
      </c>
      <c r="D7" s="17">
        <v>4.9299958119688098E-2</v>
      </c>
      <c r="E7" s="17">
        <v>4.75372028456299E-2</v>
      </c>
      <c r="F7" s="17">
        <v>5.0283483762476801E-2</v>
      </c>
      <c r="G7" s="17">
        <v>4.9807038845125898E-2</v>
      </c>
      <c r="H7" s="17">
        <v>4.5322477432534099E-2</v>
      </c>
    </row>
    <row r="8" spans="2:9" x14ac:dyDescent="0.35">
      <c r="B8" s="18" t="s">
        <v>313</v>
      </c>
      <c r="C8" s="17">
        <v>6.8448667082530903E-2</v>
      </c>
      <c r="D8" s="17">
        <v>6.7470122900173998E-2</v>
      </c>
      <c r="E8" s="17">
        <v>6.06812846945343E-2</v>
      </c>
      <c r="F8" s="17">
        <v>5.7259959324946499E-2</v>
      </c>
      <c r="G8" s="17">
        <v>8.6244708011233698E-2</v>
      </c>
      <c r="H8" s="17">
        <v>5.2743157290582397E-2</v>
      </c>
    </row>
    <row r="9" spans="2:9" ht="29" x14ac:dyDescent="0.35">
      <c r="B9" s="18" t="s">
        <v>314</v>
      </c>
      <c r="C9" s="17">
        <v>0.18541369175817399</v>
      </c>
      <c r="D9" s="17">
        <v>0.15310300517171699</v>
      </c>
      <c r="E9" s="17">
        <v>0.125602720063718</v>
      </c>
      <c r="F9" s="17">
        <v>0.117100880374197</v>
      </c>
      <c r="G9" s="17">
        <v>0.19234131251560399</v>
      </c>
      <c r="H9" s="17">
        <v>0.114692859135494</v>
      </c>
    </row>
    <row r="10" spans="2:9" x14ac:dyDescent="0.35">
      <c r="B10" s="18" t="s">
        <v>315</v>
      </c>
      <c r="C10" s="17">
        <v>0.33968580152529199</v>
      </c>
      <c r="D10" s="17">
        <v>0.33391583136851199</v>
      </c>
      <c r="E10" s="17">
        <v>0.357757201417022</v>
      </c>
      <c r="F10" s="17">
        <v>0.30701580432464798</v>
      </c>
      <c r="G10" s="17">
        <v>0.33605450534915599</v>
      </c>
      <c r="H10" s="17">
        <v>0.31598123069293899</v>
      </c>
    </row>
    <row r="11" spans="2:9" x14ac:dyDescent="0.35">
      <c r="B11" s="18" t="s">
        <v>316</v>
      </c>
      <c r="C11" s="17">
        <v>0.287408442993142</v>
      </c>
      <c r="D11" s="17">
        <v>0.32791130333757401</v>
      </c>
      <c r="E11" s="17">
        <v>0.35476600686493698</v>
      </c>
      <c r="F11" s="17">
        <v>0.41209958880008601</v>
      </c>
      <c r="G11" s="17">
        <v>0.25130776656290699</v>
      </c>
      <c r="H11" s="17">
        <v>0.42242702197127002</v>
      </c>
    </row>
    <row r="12" spans="2:9" x14ac:dyDescent="0.35">
      <c r="B12" s="18" t="s">
        <v>113</v>
      </c>
      <c r="C12" s="17">
        <v>6.5612338016536306E-2</v>
      </c>
      <c r="D12" s="17">
        <v>6.8299779102334604E-2</v>
      </c>
      <c r="E12" s="17">
        <v>5.3655584114159098E-2</v>
      </c>
      <c r="F12" s="17">
        <v>5.6240283413646001E-2</v>
      </c>
      <c r="G12" s="17">
        <v>8.4244668715973095E-2</v>
      </c>
      <c r="H12" s="17">
        <v>4.8833253477180302E-2</v>
      </c>
    </row>
    <row r="13" spans="2:9" x14ac:dyDescent="0.35">
      <c r="B13" s="16"/>
      <c r="C13" s="16"/>
      <c r="D13" s="16"/>
      <c r="E13" s="16"/>
      <c r="F13" s="16"/>
      <c r="G13" s="16"/>
      <c r="H13" s="16"/>
    </row>
    <row r="14" spans="2:9" x14ac:dyDescent="0.35">
      <c r="B14" t="s">
        <v>104</v>
      </c>
    </row>
    <row r="15" spans="2:9" x14ac:dyDescent="0.35">
      <c r="B15" t="s">
        <v>105</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312</v>
      </c>
      <c r="C9" s="17">
        <v>5.3431058624325498E-2</v>
      </c>
      <c r="D9" s="17">
        <v>5.1859827060346697E-2</v>
      </c>
      <c r="E9" s="17">
        <v>5.3584228637448897E-2</v>
      </c>
      <c r="F9" s="17"/>
      <c r="G9" s="17">
        <v>5.7117166077592998E-2</v>
      </c>
      <c r="H9" s="17">
        <v>4.7951728871018499E-2</v>
      </c>
      <c r="I9" s="17">
        <v>5.0620213166111698E-2</v>
      </c>
      <c r="J9" s="17">
        <v>4.8969080450842799E-2</v>
      </c>
      <c r="K9" s="17">
        <v>3.2923200809931302E-2</v>
      </c>
      <c r="L9" s="17">
        <v>7.5045818400895803E-2</v>
      </c>
      <c r="M9" s="17"/>
      <c r="N9" s="17">
        <v>5.0232528020563903E-2</v>
      </c>
      <c r="O9" s="17">
        <v>3.5045950122211997E-2</v>
      </c>
      <c r="P9" s="17">
        <v>6.2121830612535303E-2</v>
      </c>
      <c r="Q9" s="17">
        <v>5.68272350674488E-2</v>
      </c>
      <c r="R9" s="17">
        <v>5.9591194672776501E-2</v>
      </c>
      <c r="S9" s="17">
        <v>3.7646224399476298E-2</v>
      </c>
      <c r="T9" s="17">
        <v>6.6299539334497101E-2</v>
      </c>
      <c r="U9" s="17">
        <v>2.73547347060378E-2</v>
      </c>
      <c r="V9" s="17">
        <v>5.9215053536476103E-2</v>
      </c>
      <c r="W9" s="17">
        <v>6.4532038803735606E-2</v>
      </c>
      <c r="X9" s="17">
        <v>9.9415529908063599E-2</v>
      </c>
      <c r="Y9" s="17">
        <v>1.6360785219427298E-2</v>
      </c>
      <c r="Z9" s="17"/>
      <c r="AA9" s="17">
        <v>4.63097635550224E-2</v>
      </c>
      <c r="AB9" s="17">
        <v>5.6022107725079602E-2</v>
      </c>
      <c r="AC9" s="17">
        <v>5.8846128554093401E-2</v>
      </c>
      <c r="AD9" s="17">
        <v>5.4083404485896401E-2</v>
      </c>
      <c r="AE9" s="17"/>
      <c r="AF9" s="17">
        <v>5.64599290200248E-2</v>
      </c>
      <c r="AG9" s="17">
        <v>5.2737490591797498E-2</v>
      </c>
      <c r="AH9" s="17">
        <v>3.9032640759116902E-2</v>
      </c>
      <c r="AI9" s="17">
        <v>5.0439237405925798E-2</v>
      </c>
      <c r="AJ9" s="17">
        <v>5.8133370886562001E-2</v>
      </c>
      <c r="AK9" s="17">
        <v>8.7219954352065199E-2</v>
      </c>
      <c r="AL9" s="17"/>
      <c r="AM9" s="17">
        <v>5.67764582038712E-2</v>
      </c>
      <c r="AN9" s="17">
        <v>5.06839200410001E-2</v>
      </c>
      <c r="AO9" s="17">
        <v>4.9932979016640899E-2</v>
      </c>
      <c r="AP9" s="17">
        <v>0</v>
      </c>
      <c r="AQ9" s="17">
        <v>5.7726806600015099E-2</v>
      </c>
      <c r="AR9" s="17"/>
      <c r="AS9" s="17">
        <v>4.5851375278858603E-2</v>
      </c>
      <c r="AT9" s="17">
        <v>5.5110793603971399E-2</v>
      </c>
      <c r="AU9" s="17">
        <v>4.06504583389087E-2</v>
      </c>
      <c r="AV9" s="17"/>
      <c r="AW9" s="17">
        <v>4.6827786268981299E-2</v>
      </c>
      <c r="AX9" s="17">
        <v>5.0123843471683797E-2</v>
      </c>
      <c r="AY9" s="17">
        <v>5.8153455311852197E-2</v>
      </c>
      <c r="AZ9" s="17">
        <v>4.82293920427877E-2</v>
      </c>
      <c r="BA9" s="17">
        <v>8.0160029099124994E-2</v>
      </c>
      <c r="BB9" s="17"/>
      <c r="BC9" s="17">
        <v>5.98191054492581E-2</v>
      </c>
      <c r="BD9" s="17">
        <v>4.5605409814698503E-2</v>
      </c>
      <c r="BE9" s="17" t="s">
        <v>101</v>
      </c>
      <c r="BF9" s="17">
        <v>3.9346029288674901E-2</v>
      </c>
      <c r="BG9" s="17">
        <v>5.3698927282237498E-2</v>
      </c>
      <c r="BH9" s="17">
        <v>5.9526787145088002E-2</v>
      </c>
      <c r="BI9" s="17">
        <v>3.2174997090127402E-2</v>
      </c>
      <c r="BJ9" s="17"/>
      <c r="BK9" s="17">
        <v>7.8917760835489598E-2</v>
      </c>
      <c r="BL9" s="17">
        <v>4.9467974826178901E-2</v>
      </c>
      <c r="BM9" s="17">
        <v>6.9198785181665307E-2</v>
      </c>
      <c r="BN9" s="17">
        <v>5.5137609325291E-2</v>
      </c>
      <c r="BO9" s="17">
        <v>3.6833584050818199E-2</v>
      </c>
      <c r="BP9" s="17">
        <v>5.92099899747437E-2</v>
      </c>
      <c r="BQ9" s="17">
        <v>7.7067395472669303E-3</v>
      </c>
      <c r="BR9" s="17">
        <v>3.2177546319846297E-2</v>
      </c>
      <c r="BS9" s="17"/>
      <c r="BT9" s="17">
        <v>4.3110978074557903E-2</v>
      </c>
      <c r="BU9" s="17">
        <v>5.4736528469124003E-2</v>
      </c>
      <c r="BV9" s="17">
        <v>5.8945152707295202E-2</v>
      </c>
      <c r="BW9" s="17"/>
      <c r="BX9" s="17">
        <v>7.1774047901029994E-2</v>
      </c>
      <c r="BY9" s="17">
        <v>4.6881740655550203E-2</v>
      </c>
      <c r="BZ9" s="17"/>
      <c r="CA9" s="17">
        <v>4.4684280102888801E-2</v>
      </c>
      <c r="CB9" s="17">
        <v>4.9261235953049098E-2</v>
      </c>
      <c r="CC9" s="17">
        <v>4.3818306242859699E-2</v>
      </c>
      <c r="CD9" s="17">
        <v>4.76340216260734E-2</v>
      </c>
      <c r="CE9" s="17">
        <v>5.1039018834635803E-2</v>
      </c>
    </row>
    <row r="10" spans="2:83" x14ac:dyDescent="0.35">
      <c r="B10" s="18" t="s">
        <v>313</v>
      </c>
      <c r="C10" s="17">
        <v>6.8448667082530903E-2</v>
      </c>
      <c r="D10" s="17">
        <v>7.8176094269022806E-2</v>
      </c>
      <c r="E10" s="17">
        <v>5.9565920228201501E-2</v>
      </c>
      <c r="F10" s="17"/>
      <c r="G10" s="17">
        <v>0.106356076661089</v>
      </c>
      <c r="H10" s="17">
        <v>4.0368648300882402E-2</v>
      </c>
      <c r="I10" s="17">
        <v>5.6993185797828701E-2</v>
      </c>
      <c r="J10" s="17">
        <v>6.1667682360659601E-2</v>
      </c>
      <c r="K10" s="17">
        <v>7.1648214181479E-2</v>
      </c>
      <c r="L10" s="17">
        <v>7.8743948081497497E-2</v>
      </c>
      <c r="M10" s="17"/>
      <c r="N10" s="17">
        <v>5.22791610849416E-2</v>
      </c>
      <c r="O10" s="17">
        <v>3.4580214475197601E-2</v>
      </c>
      <c r="P10" s="17">
        <v>7.4051973306455701E-2</v>
      </c>
      <c r="Q10" s="17">
        <v>4.4684727271296298E-2</v>
      </c>
      <c r="R10" s="17">
        <v>7.3802148275212004E-2</v>
      </c>
      <c r="S10" s="17">
        <v>0.106962308942601</v>
      </c>
      <c r="T10" s="17">
        <v>9.4058670580850295E-2</v>
      </c>
      <c r="U10" s="17">
        <v>0.10816204829873299</v>
      </c>
      <c r="V10" s="17">
        <v>8.0317983167512999E-2</v>
      </c>
      <c r="W10" s="17">
        <v>6.7576016609227296E-2</v>
      </c>
      <c r="X10" s="17">
        <v>8.64607478114017E-2</v>
      </c>
      <c r="Y10" s="17">
        <v>2.7140687491408199E-2</v>
      </c>
      <c r="Z10" s="17"/>
      <c r="AA10" s="17">
        <v>6.7947823280607195E-2</v>
      </c>
      <c r="AB10" s="17">
        <v>6.9383645854119699E-2</v>
      </c>
      <c r="AC10" s="17">
        <v>6.3333951507946601E-2</v>
      </c>
      <c r="AD10" s="17">
        <v>7.3065992529083898E-2</v>
      </c>
      <c r="AE10" s="17"/>
      <c r="AF10" s="17">
        <v>5.54096600255874E-2</v>
      </c>
      <c r="AG10" s="17">
        <v>6.7099017192215102E-2</v>
      </c>
      <c r="AH10" s="17">
        <v>6.2816993479018299E-2</v>
      </c>
      <c r="AI10" s="17">
        <v>7.1164225535322104E-2</v>
      </c>
      <c r="AJ10" s="17">
        <v>0.10315322217874399</v>
      </c>
      <c r="AK10" s="17">
        <v>4.6684840200701301E-2</v>
      </c>
      <c r="AL10" s="17"/>
      <c r="AM10" s="17">
        <v>7.7904452679549693E-2</v>
      </c>
      <c r="AN10" s="17">
        <v>6.7812280481553203E-2</v>
      </c>
      <c r="AO10" s="17">
        <v>7.2453659144147795E-2</v>
      </c>
      <c r="AP10" s="17">
        <v>4.8434057862017203E-2</v>
      </c>
      <c r="AQ10" s="17">
        <v>5.8341731936999701E-2</v>
      </c>
      <c r="AR10" s="17"/>
      <c r="AS10" s="17">
        <v>7.6238858248330696E-2</v>
      </c>
      <c r="AT10" s="17">
        <v>6.4513343783779598E-2</v>
      </c>
      <c r="AU10" s="17">
        <v>9.3741626058366806E-2</v>
      </c>
      <c r="AV10" s="17"/>
      <c r="AW10" s="17">
        <v>8.3069135828397006E-2</v>
      </c>
      <c r="AX10" s="17">
        <v>6.0525248826378303E-2</v>
      </c>
      <c r="AY10" s="17">
        <v>6.6174698742626006E-2</v>
      </c>
      <c r="AZ10" s="17">
        <v>5.0420155887454403E-2</v>
      </c>
      <c r="BA10" s="17">
        <v>0.11182204643533</v>
      </c>
      <c r="BB10" s="17"/>
      <c r="BC10" s="17">
        <v>7.6859473335273598E-2</v>
      </c>
      <c r="BD10" s="17">
        <v>7.3617143149394798E-2</v>
      </c>
      <c r="BE10" s="17" t="s">
        <v>101</v>
      </c>
      <c r="BF10" s="17">
        <v>4.3789718505770098E-2</v>
      </c>
      <c r="BG10" s="17">
        <v>4.9256402037162798E-2</v>
      </c>
      <c r="BH10" s="17">
        <v>6.7037981077245401E-2</v>
      </c>
      <c r="BI10" s="17">
        <v>3.7823467190713E-2</v>
      </c>
      <c r="BJ10" s="17"/>
      <c r="BK10" s="17">
        <v>4.79960395252894E-2</v>
      </c>
      <c r="BL10" s="17">
        <v>8.3881069807455702E-2</v>
      </c>
      <c r="BM10" s="17">
        <v>6.0726384403118297E-2</v>
      </c>
      <c r="BN10" s="17">
        <v>6.21518568769103E-2</v>
      </c>
      <c r="BO10" s="17">
        <v>7.3244156651681894E-2</v>
      </c>
      <c r="BP10" s="17">
        <v>6.74200480807335E-2</v>
      </c>
      <c r="BQ10" s="17">
        <v>0.116551591089921</v>
      </c>
      <c r="BR10" s="17">
        <v>4.9947107075522398E-2</v>
      </c>
      <c r="BS10" s="17"/>
      <c r="BT10" s="17">
        <v>5.3311253397395397E-2</v>
      </c>
      <c r="BU10" s="17">
        <v>8.2373121305571506E-2</v>
      </c>
      <c r="BV10" s="17">
        <v>6.8785724720033595E-2</v>
      </c>
      <c r="BW10" s="17"/>
      <c r="BX10" s="17">
        <v>7.8030994394229503E-2</v>
      </c>
      <c r="BY10" s="17">
        <v>6.1371970025561003E-2</v>
      </c>
      <c r="BZ10" s="17"/>
      <c r="CA10" s="17">
        <v>8.45797006278486E-2</v>
      </c>
      <c r="CB10" s="17">
        <v>7.1268381254462804E-2</v>
      </c>
      <c r="CC10" s="17">
        <v>5.6831794479635399E-2</v>
      </c>
      <c r="CD10" s="17">
        <v>5.5155237581361101E-2</v>
      </c>
      <c r="CE10" s="17">
        <v>8.63984446701902E-2</v>
      </c>
    </row>
    <row r="11" spans="2:83" ht="29" x14ac:dyDescent="0.35">
      <c r="B11" s="18" t="s">
        <v>314</v>
      </c>
      <c r="C11" s="17">
        <v>0.18541369175817399</v>
      </c>
      <c r="D11" s="17">
        <v>0.19753938497061799</v>
      </c>
      <c r="E11" s="17">
        <v>0.17422619531143799</v>
      </c>
      <c r="F11" s="17"/>
      <c r="G11" s="17">
        <v>0.212340478293259</v>
      </c>
      <c r="H11" s="17">
        <v>0.131642501428615</v>
      </c>
      <c r="I11" s="17">
        <v>0.17833167319425</v>
      </c>
      <c r="J11" s="17">
        <v>0.207234558358867</v>
      </c>
      <c r="K11" s="17">
        <v>0.199279619706247</v>
      </c>
      <c r="L11" s="17">
        <v>0.19020934978454701</v>
      </c>
      <c r="M11" s="17"/>
      <c r="N11" s="17">
        <v>0.14206684662539901</v>
      </c>
      <c r="O11" s="17">
        <v>0.20858966038121601</v>
      </c>
      <c r="P11" s="17">
        <v>0.15664078747611901</v>
      </c>
      <c r="Q11" s="17">
        <v>0.217287041677722</v>
      </c>
      <c r="R11" s="17">
        <v>0.23108545230570901</v>
      </c>
      <c r="S11" s="17">
        <v>0.19348175296339901</v>
      </c>
      <c r="T11" s="17">
        <v>0.17733446248533299</v>
      </c>
      <c r="U11" s="17">
        <v>0.17597395331882701</v>
      </c>
      <c r="V11" s="17">
        <v>0.14748698757181899</v>
      </c>
      <c r="W11" s="17">
        <v>0.19080470835642299</v>
      </c>
      <c r="X11" s="17">
        <v>0.21254830461292001</v>
      </c>
      <c r="Y11" s="17">
        <v>0.24934232743613299</v>
      </c>
      <c r="Z11" s="17"/>
      <c r="AA11" s="17">
        <v>0.165125179738389</v>
      </c>
      <c r="AB11" s="17">
        <v>0.16909606170311201</v>
      </c>
      <c r="AC11" s="17">
        <v>0.21969898028627599</v>
      </c>
      <c r="AD11" s="17">
        <v>0.19366910248413899</v>
      </c>
      <c r="AE11" s="17"/>
      <c r="AF11" s="17">
        <v>0.15743305089197801</v>
      </c>
      <c r="AG11" s="17">
        <v>0.18217043090962401</v>
      </c>
      <c r="AH11" s="17">
        <v>0.19015908537597301</v>
      </c>
      <c r="AI11" s="17">
        <v>0.224894204349876</v>
      </c>
      <c r="AJ11" s="17">
        <v>0.17711435777068199</v>
      </c>
      <c r="AK11" s="17">
        <v>0.18232307696241201</v>
      </c>
      <c r="AL11" s="17"/>
      <c r="AM11" s="17">
        <v>0.19933809931983301</v>
      </c>
      <c r="AN11" s="17">
        <v>0.16836688332108499</v>
      </c>
      <c r="AO11" s="17">
        <v>0.17051350712722099</v>
      </c>
      <c r="AP11" s="17">
        <v>0.23201779105283599</v>
      </c>
      <c r="AQ11" s="17">
        <v>0.16988555135334399</v>
      </c>
      <c r="AR11" s="17"/>
      <c r="AS11" s="17">
        <v>0.18638865547764699</v>
      </c>
      <c r="AT11" s="17">
        <v>0.15894918290624599</v>
      </c>
      <c r="AU11" s="17">
        <v>0.19008818873604599</v>
      </c>
      <c r="AV11" s="17"/>
      <c r="AW11" s="17">
        <v>0.19624622115180601</v>
      </c>
      <c r="AX11" s="17">
        <v>0.20256695304757399</v>
      </c>
      <c r="AY11" s="17">
        <v>0.17262230578259399</v>
      </c>
      <c r="AZ11" s="17">
        <v>0.14572258953310899</v>
      </c>
      <c r="BA11" s="17">
        <v>0.18554290706026</v>
      </c>
      <c r="BB11" s="17"/>
      <c r="BC11" s="17">
        <v>0.19411537202764001</v>
      </c>
      <c r="BD11" s="17">
        <v>0.175847752730764</v>
      </c>
      <c r="BE11" s="17" t="s">
        <v>101</v>
      </c>
      <c r="BF11" s="17">
        <v>0.21034225936308801</v>
      </c>
      <c r="BG11" s="17">
        <v>0.12620249450193699</v>
      </c>
      <c r="BH11" s="17">
        <v>0.191354904961407</v>
      </c>
      <c r="BI11" s="17">
        <v>0.18633275592033699</v>
      </c>
      <c r="BJ11" s="17"/>
      <c r="BK11" s="17">
        <v>0.13673432851627901</v>
      </c>
      <c r="BL11" s="17">
        <v>0.20398321841714301</v>
      </c>
      <c r="BM11" s="17">
        <v>0.20438762936802499</v>
      </c>
      <c r="BN11" s="17">
        <v>0.18303719964707299</v>
      </c>
      <c r="BO11" s="17">
        <v>0.17407461115753001</v>
      </c>
      <c r="BP11" s="17">
        <v>0.153298761530692</v>
      </c>
      <c r="BQ11" s="17">
        <v>0.154486376309483</v>
      </c>
      <c r="BR11" s="17">
        <v>0.162496614335332</v>
      </c>
      <c r="BS11" s="17"/>
      <c r="BT11" s="17">
        <v>0.14876654396386799</v>
      </c>
      <c r="BU11" s="17">
        <v>0.202699902507716</v>
      </c>
      <c r="BV11" s="17">
        <v>0.203173854917573</v>
      </c>
      <c r="BW11" s="17"/>
      <c r="BX11" s="17">
        <v>0.159766361632035</v>
      </c>
      <c r="BY11" s="17">
        <v>0.200299901774602</v>
      </c>
      <c r="BZ11" s="17"/>
      <c r="CA11" s="17">
        <v>7.9385084193918695E-2</v>
      </c>
      <c r="CB11" s="17">
        <v>0.14970722512543999</v>
      </c>
      <c r="CC11" s="17">
        <v>0.19000070308914699</v>
      </c>
      <c r="CD11" s="17">
        <v>0.22561605134068499</v>
      </c>
      <c r="CE11" s="17">
        <v>0.20379633732376701</v>
      </c>
    </row>
    <row r="12" spans="2:83" x14ac:dyDescent="0.35">
      <c r="B12" s="18" t="s">
        <v>315</v>
      </c>
      <c r="C12" s="17">
        <v>0.33968580152529199</v>
      </c>
      <c r="D12" s="17">
        <v>0.33899994622860102</v>
      </c>
      <c r="E12" s="17">
        <v>0.340284919903387</v>
      </c>
      <c r="F12" s="17"/>
      <c r="G12" s="17">
        <v>0.34188002506069598</v>
      </c>
      <c r="H12" s="17">
        <v>0.36620877209291303</v>
      </c>
      <c r="I12" s="17">
        <v>0.32127089222869798</v>
      </c>
      <c r="J12" s="17">
        <v>0.35383213002879299</v>
      </c>
      <c r="K12" s="17">
        <v>0.33450104799755398</v>
      </c>
      <c r="L12" s="17">
        <v>0.32352622898606298</v>
      </c>
      <c r="M12" s="17"/>
      <c r="N12" s="17">
        <v>0.34050053326328</v>
      </c>
      <c r="O12" s="17">
        <v>0.35894599945822703</v>
      </c>
      <c r="P12" s="17">
        <v>0.36026307193378898</v>
      </c>
      <c r="Q12" s="17">
        <v>0.31596629300048701</v>
      </c>
      <c r="R12" s="17">
        <v>0.326892895119617</v>
      </c>
      <c r="S12" s="17">
        <v>0.38962111407330102</v>
      </c>
      <c r="T12" s="17">
        <v>0.28763500928202002</v>
      </c>
      <c r="U12" s="17">
        <v>0.29269811414421398</v>
      </c>
      <c r="V12" s="17">
        <v>0.37034023666823201</v>
      </c>
      <c r="W12" s="17">
        <v>0.32902499309352001</v>
      </c>
      <c r="X12" s="17">
        <v>0.29543104737736903</v>
      </c>
      <c r="Y12" s="17">
        <v>0.34360517480023101</v>
      </c>
      <c r="Z12" s="17"/>
      <c r="AA12" s="17">
        <v>0.362439514470414</v>
      </c>
      <c r="AB12" s="17">
        <v>0.33331322728375901</v>
      </c>
      <c r="AC12" s="17">
        <v>0.32103602727151198</v>
      </c>
      <c r="AD12" s="17">
        <v>0.33890383264784502</v>
      </c>
      <c r="AE12" s="17"/>
      <c r="AF12" s="17">
        <v>0.33835244626076899</v>
      </c>
      <c r="AG12" s="17">
        <v>0.35331102733715702</v>
      </c>
      <c r="AH12" s="17">
        <v>0.345625898002004</v>
      </c>
      <c r="AI12" s="17">
        <v>0.33153872965037801</v>
      </c>
      <c r="AJ12" s="17">
        <v>0.32304227549957298</v>
      </c>
      <c r="AK12" s="17">
        <v>0.32674088676266999</v>
      </c>
      <c r="AL12" s="17"/>
      <c r="AM12" s="17">
        <v>0.34382343394834503</v>
      </c>
      <c r="AN12" s="17">
        <v>0.33670147738394901</v>
      </c>
      <c r="AO12" s="17">
        <v>0.32767163903025998</v>
      </c>
      <c r="AP12" s="17">
        <v>0.22419375161514499</v>
      </c>
      <c r="AQ12" s="17">
        <v>0.36811218224665199</v>
      </c>
      <c r="AR12" s="17"/>
      <c r="AS12" s="17">
        <v>0.37140464651775301</v>
      </c>
      <c r="AT12" s="17">
        <v>0.361112873557632</v>
      </c>
      <c r="AU12" s="17">
        <v>0.34193633997658301</v>
      </c>
      <c r="AV12" s="17"/>
      <c r="AW12" s="17">
        <v>0.30015983151949399</v>
      </c>
      <c r="AX12" s="17">
        <v>0.362243581636228</v>
      </c>
      <c r="AY12" s="17">
        <v>0.352632812332555</v>
      </c>
      <c r="AZ12" s="17">
        <v>0.39141796507798798</v>
      </c>
      <c r="BA12" s="17">
        <v>0.16365128191356401</v>
      </c>
      <c r="BB12" s="17"/>
      <c r="BC12" s="17">
        <v>0.32273395758252099</v>
      </c>
      <c r="BD12" s="17">
        <v>0.364832070285592</v>
      </c>
      <c r="BE12" s="17" t="s">
        <v>101</v>
      </c>
      <c r="BF12" s="17">
        <v>0.29818089875342202</v>
      </c>
      <c r="BG12" s="17">
        <v>0.42261314494046198</v>
      </c>
      <c r="BH12" s="17">
        <v>0.331478550774776</v>
      </c>
      <c r="BI12" s="17">
        <v>0.30650976561245502</v>
      </c>
      <c r="BJ12" s="17"/>
      <c r="BK12" s="17">
        <v>0.40399184617411898</v>
      </c>
      <c r="BL12" s="17">
        <v>0.31192205417355801</v>
      </c>
      <c r="BM12" s="17">
        <v>0.36567484670579598</v>
      </c>
      <c r="BN12" s="17">
        <v>0.332730131928268</v>
      </c>
      <c r="BO12" s="17">
        <v>0.33767558004620501</v>
      </c>
      <c r="BP12" s="17">
        <v>0.35340049781674299</v>
      </c>
      <c r="BQ12" s="17">
        <v>0.24465053542451001</v>
      </c>
      <c r="BR12" s="17">
        <v>0.37529635790814297</v>
      </c>
      <c r="BS12" s="17"/>
      <c r="BT12" s="17">
        <v>0.352917334246584</v>
      </c>
      <c r="BU12" s="17">
        <v>0.31191756686751498</v>
      </c>
      <c r="BV12" s="17">
        <v>0.34799628484920597</v>
      </c>
      <c r="BW12" s="17"/>
      <c r="BX12" s="17">
        <v>0.32074692931696103</v>
      </c>
      <c r="BY12" s="17">
        <v>0.35115698230592801</v>
      </c>
      <c r="BZ12" s="17"/>
      <c r="CA12" s="17">
        <v>0.35420891287398898</v>
      </c>
      <c r="CB12" s="17">
        <v>0.37411530577084201</v>
      </c>
      <c r="CC12" s="17">
        <v>0.34952619027616599</v>
      </c>
      <c r="CD12" s="17">
        <v>0.324940535403346</v>
      </c>
      <c r="CE12" s="17">
        <v>0.335298851454359</v>
      </c>
    </row>
    <row r="13" spans="2:83" x14ac:dyDescent="0.35">
      <c r="B13" s="18" t="s">
        <v>316</v>
      </c>
      <c r="C13" s="17">
        <v>0.287408442993142</v>
      </c>
      <c r="D13" s="17">
        <v>0.25920256003015701</v>
      </c>
      <c r="E13" s="17">
        <v>0.31641222823491</v>
      </c>
      <c r="F13" s="17"/>
      <c r="G13" s="17">
        <v>0.25023635899456798</v>
      </c>
      <c r="H13" s="17">
        <v>0.34394737164807299</v>
      </c>
      <c r="I13" s="17">
        <v>0.35809159879956498</v>
      </c>
      <c r="J13" s="17">
        <v>0.27627903089975903</v>
      </c>
      <c r="K13" s="17">
        <v>0.247805436692662</v>
      </c>
      <c r="L13" s="17">
        <v>0.24414963466665199</v>
      </c>
      <c r="M13" s="17"/>
      <c r="N13" s="17">
        <v>0.371590389823377</v>
      </c>
      <c r="O13" s="17">
        <v>0.27819028032506599</v>
      </c>
      <c r="P13" s="17">
        <v>0.29371704414091299</v>
      </c>
      <c r="Q13" s="17">
        <v>0.28681697918793603</v>
      </c>
      <c r="R13" s="17">
        <v>0.231837232447934</v>
      </c>
      <c r="S13" s="17">
        <v>0.213012083805665</v>
      </c>
      <c r="T13" s="17">
        <v>0.30513037594021097</v>
      </c>
      <c r="U13" s="17">
        <v>0.338289226599638</v>
      </c>
      <c r="V13" s="17">
        <v>0.27780635074135801</v>
      </c>
      <c r="W13" s="17">
        <v>0.26155270965675598</v>
      </c>
      <c r="X13" s="17">
        <v>0.25899206521676699</v>
      </c>
      <c r="Y13" s="17">
        <v>0.31769242108332801</v>
      </c>
      <c r="Z13" s="17"/>
      <c r="AA13" s="17">
        <v>0.319543051417642</v>
      </c>
      <c r="AB13" s="17">
        <v>0.316648468337906</v>
      </c>
      <c r="AC13" s="17">
        <v>0.26399878814669903</v>
      </c>
      <c r="AD13" s="17">
        <v>0.24302778569398101</v>
      </c>
      <c r="AE13" s="17"/>
      <c r="AF13" s="17">
        <v>0.34014151740415099</v>
      </c>
      <c r="AG13" s="17">
        <v>0.27996386557865499</v>
      </c>
      <c r="AH13" s="17">
        <v>0.297814908429336</v>
      </c>
      <c r="AI13" s="17">
        <v>0.25428654220049501</v>
      </c>
      <c r="AJ13" s="17">
        <v>0.25785015909021902</v>
      </c>
      <c r="AK13" s="17">
        <v>0.26433112657921798</v>
      </c>
      <c r="AL13" s="17"/>
      <c r="AM13" s="17">
        <v>0.26626411914215098</v>
      </c>
      <c r="AN13" s="17">
        <v>0.31987364041640898</v>
      </c>
      <c r="AO13" s="17">
        <v>0.30549800332636901</v>
      </c>
      <c r="AP13" s="17">
        <v>0.44703985289286702</v>
      </c>
      <c r="AQ13" s="17">
        <v>0.234964965288852</v>
      </c>
      <c r="AR13" s="17"/>
      <c r="AS13" s="17">
        <v>0.263864111598201</v>
      </c>
      <c r="AT13" s="17">
        <v>0.306976162737645</v>
      </c>
      <c r="AU13" s="17">
        <v>0.28961403566387101</v>
      </c>
      <c r="AV13" s="17"/>
      <c r="AW13" s="17">
        <v>0.27912349859371699</v>
      </c>
      <c r="AX13" s="17">
        <v>0.270453856580398</v>
      </c>
      <c r="AY13" s="17">
        <v>0.297738941780959</v>
      </c>
      <c r="AZ13" s="17">
        <v>0.33609549453697501</v>
      </c>
      <c r="BA13" s="17">
        <v>0.43495905966860698</v>
      </c>
      <c r="BB13" s="17"/>
      <c r="BC13" s="17">
        <v>0.27259948011496199</v>
      </c>
      <c r="BD13" s="17">
        <v>0.29925439765142797</v>
      </c>
      <c r="BE13" s="17" t="s">
        <v>101</v>
      </c>
      <c r="BF13" s="17">
        <v>0.318714979642295</v>
      </c>
      <c r="BG13" s="17">
        <v>0.26524255507429001</v>
      </c>
      <c r="BH13" s="17">
        <v>0.29320882983797097</v>
      </c>
      <c r="BI13" s="17">
        <v>0.33899626490718199</v>
      </c>
      <c r="BJ13" s="17"/>
      <c r="BK13" s="17">
        <v>0.239418372611748</v>
      </c>
      <c r="BL13" s="17">
        <v>0.27856279817934898</v>
      </c>
      <c r="BM13" s="17">
        <v>0.227717438654603</v>
      </c>
      <c r="BN13" s="17">
        <v>0.28639289569764798</v>
      </c>
      <c r="BO13" s="17">
        <v>0.34726306074421198</v>
      </c>
      <c r="BP13" s="17">
        <v>0.32908221857868403</v>
      </c>
      <c r="BQ13" s="17">
        <v>0.42583231640485297</v>
      </c>
      <c r="BR13" s="17">
        <v>0.35548587637218498</v>
      </c>
      <c r="BS13" s="17"/>
      <c r="BT13" s="17">
        <v>0.36396591513135201</v>
      </c>
      <c r="BU13" s="17">
        <v>0.25797408322940202</v>
      </c>
      <c r="BV13" s="17">
        <v>0.25019552171486498</v>
      </c>
      <c r="BW13" s="17"/>
      <c r="BX13" s="17">
        <v>0.332411683312408</v>
      </c>
      <c r="BY13" s="17">
        <v>0.28160052987926099</v>
      </c>
      <c r="BZ13" s="17"/>
      <c r="CA13" s="17">
        <v>0.43714202220135501</v>
      </c>
      <c r="CB13" s="17">
        <v>0.33679669157662301</v>
      </c>
      <c r="CC13" s="17">
        <v>0.310551938861442</v>
      </c>
      <c r="CD13" s="17">
        <v>0.27691684166880498</v>
      </c>
      <c r="CE13" s="17">
        <v>0.26067943002398197</v>
      </c>
    </row>
    <row r="14" spans="2:83" x14ac:dyDescent="0.35">
      <c r="B14" s="18" t="s">
        <v>113</v>
      </c>
      <c r="C14" s="19">
        <v>6.5612338016536306E-2</v>
      </c>
      <c r="D14" s="19">
        <v>7.4222187441255305E-2</v>
      </c>
      <c r="E14" s="19">
        <v>5.5926507684613803E-2</v>
      </c>
      <c r="F14" s="19"/>
      <c r="G14" s="19">
        <v>3.2069894912794598E-2</v>
      </c>
      <c r="H14" s="19">
        <v>6.9880977658497601E-2</v>
      </c>
      <c r="I14" s="19">
        <v>3.4692436813546002E-2</v>
      </c>
      <c r="J14" s="19">
        <v>5.2017517901079002E-2</v>
      </c>
      <c r="K14" s="19">
        <v>0.113842480612127</v>
      </c>
      <c r="L14" s="19">
        <v>8.8325020080344499E-2</v>
      </c>
      <c r="M14" s="19"/>
      <c r="N14" s="19">
        <v>4.3330541182438301E-2</v>
      </c>
      <c r="O14" s="19">
        <v>8.4647895238081305E-2</v>
      </c>
      <c r="P14" s="19">
        <v>5.3205292530187999E-2</v>
      </c>
      <c r="Q14" s="19">
        <v>7.84177237951105E-2</v>
      </c>
      <c r="R14" s="19">
        <v>7.6791077178751596E-2</v>
      </c>
      <c r="S14" s="19">
        <v>5.9276515815558102E-2</v>
      </c>
      <c r="T14" s="19">
        <v>6.9541942377088398E-2</v>
      </c>
      <c r="U14" s="19">
        <v>5.7521922932550699E-2</v>
      </c>
      <c r="V14" s="19">
        <v>6.4833388314601906E-2</v>
      </c>
      <c r="W14" s="19">
        <v>8.6509533480338005E-2</v>
      </c>
      <c r="X14" s="19">
        <v>4.7152305073478597E-2</v>
      </c>
      <c r="Y14" s="19">
        <v>4.5858603969472E-2</v>
      </c>
      <c r="Z14" s="19"/>
      <c r="AA14" s="19">
        <v>3.8634667537926402E-2</v>
      </c>
      <c r="AB14" s="19">
        <v>5.5536489096024197E-2</v>
      </c>
      <c r="AC14" s="19">
        <v>7.3086124233472702E-2</v>
      </c>
      <c r="AD14" s="19">
        <v>9.7249882159054502E-2</v>
      </c>
      <c r="AE14" s="19"/>
      <c r="AF14" s="19">
        <v>5.2203396397490102E-2</v>
      </c>
      <c r="AG14" s="19">
        <v>6.4718168390551001E-2</v>
      </c>
      <c r="AH14" s="19">
        <v>6.4550473954550699E-2</v>
      </c>
      <c r="AI14" s="19">
        <v>6.7677060858003499E-2</v>
      </c>
      <c r="AJ14" s="19">
        <v>8.0706614574219904E-2</v>
      </c>
      <c r="AK14" s="19">
        <v>9.2700115142933706E-2</v>
      </c>
      <c r="AL14" s="19"/>
      <c r="AM14" s="19">
        <v>5.5893436706249799E-2</v>
      </c>
      <c r="AN14" s="19">
        <v>5.6561798356003903E-2</v>
      </c>
      <c r="AO14" s="19">
        <v>7.3930212355361694E-2</v>
      </c>
      <c r="AP14" s="19">
        <v>4.8314546577135097E-2</v>
      </c>
      <c r="AQ14" s="19">
        <v>0.110968762574137</v>
      </c>
      <c r="AR14" s="19"/>
      <c r="AS14" s="19">
        <v>5.6252352879210203E-2</v>
      </c>
      <c r="AT14" s="19">
        <v>5.3337643410725902E-2</v>
      </c>
      <c r="AU14" s="19">
        <v>4.3969351226223898E-2</v>
      </c>
      <c r="AV14" s="19"/>
      <c r="AW14" s="19">
        <v>9.4573526637604405E-2</v>
      </c>
      <c r="AX14" s="19">
        <v>5.4086516437738798E-2</v>
      </c>
      <c r="AY14" s="19">
        <v>5.2677786049414102E-2</v>
      </c>
      <c r="AZ14" s="19">
        <v>2.8114402921685499E-2</v>
      </c>
      <c r="BA14" s="19">
        <v>2.3864675823113302E-2</v>
      </c>
      <c r="BB14" s="19"/>
      <c r="BC14" s="19">
        <v>7.3872611490345505E-2</v>
      </c>
      <c r="BD14" s="19">
        <v>4.08432263681218E-2</v>
      </c>
      <c r="BE14" s="19" t="s">
        <v>101</v>
      </c>
      <c r="BF14" s="19">
        <v>8.9626114446750699E-2</v>
      </c>
      <c r="BG14" s="19">
        <v>8.2986476163910999E-2</v>
      </c>
      <c r="BH14" s="19">
        <v>5.7392946203512499E-2</v>
      </c>
      <c r="BI14" s="19">
        <v>9.8162749279185404E-2</v>
      </c>
      <c r="BJ14" s="19"/>
      <c r="BK14" s="19">
        <v>9.2941652337074604E-2</v>
      </c>
      <c r="BL14" s="19">
        <v>7.2182884596316096E-2</v>
      </c>
      <c r="BM14" s="19">
        <v>7.2294915686792194E-2</v>
      </c>
      <c r="BN14" s="19">
        <v>8.0550306524809406E-2</v>
      </c>
      <c r="BO14" s="19">
        <v>3.0909007349552899E-2</v>
      </c>
      <c r="BP14" s="19">
        <v>3.7588484018404297E-2</v>
      </c>
      <c r="BQ14" s="19">
        <v>5.0772441223966402E-2</v>
      </c>
      <c r="BR14" s="19">
        <v>2.45964979889714E-2</v>
      </c>
      <c r="BS14" s="19"/>
      <c r="BT14" s="19">
        <v>3.7927975186243197E-2</v>
      </c>
      <c r="BU14" s="19">
        <v>9.0298797620672097E-2</v>
      </c>
      <c r="BV14" s="19">
        <v>7.0903461091027201E-2</v>
      </c>
      <c r="BW14" s="19"/>
      <c r="BX14" s="19">
        <v>3.72699834433372E-2</v>
      </c>
      <c r="BY14" s="19">
        <v>5.8688875359097802E-2</v>
      </c>
      <c r="BZ14" s="19"/>
      <c r="CA14" s="19">
        <v>0</v>
      </c>
      <c r="CB14" s="19">
        <v>1.8851160319582699E-2</v>
      </c>
      <c r="CC14" s="19">
        <v>4.9271067050749899E-2</v>
      </c>
      <c r="CD14" s="19">
        <v>6.9737312379730201E-2</v>
      </c>
      <c r="CE14" s="19">
        <v>6.2787917693066297E-2</v>
      </c>
    </row>
    <row r="15" spans="2:83" x14ac:dyDescent="0.35">
      <c r="B15" s="16"/>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312</v>
      </c>
      <c r="C9" s="17">
        <v>4.9299958119688098E-2</v>
      </c>
      <c r="D9" s="17">
        <v>5.2705176403753398E-2</v>
      </c>
      <c r="E9" s="17">
        <v>4.4561213899180899E-2</v>
      </c>
      <c r="F9" s="17"/>
      <c r="G9" s="17">
        <v>6.3421983598612106E-2</v>
      </c>
      <c r="H9" s="17">
        <v>2.8444878941167501E-2</v>
      </c>
      <c r="I9" s="17">
        <v>3.2390415155601197E-2</v>
      </c>
      <c r="J9" s="17">
        <v>3.7310233928486203E-2</v>
      </c>
      <c r="K9" s="17">
        <v>5.1580822995623998E-2</v>
      </c>
      <c r="L9" s="17">
        <v>7.8804102021125297E-2</v>
      </c>
      <c r="M9" s="17"/>
      <c r="N9" s="17">
        <v>4.53736263324672E-2</v>
      </c>
      <c r="O9" s="17">
        <v>4.7221411985555503E-2</v>
      </c>
      <c r="P9" s="17">
        <v>7.3435771062627594E-2</v>
      </c>
      <c r="Q9" s="17">
        <v>1.5567367375910199E-2</v>
      </c>
      <c r="R9" s="17">
        <v>6.0121957719704001E-2</v>
      </c>
      <c r="S9" s="17">
        <v>4.9153918716239003E-2</v>
      </c>
      <c r="T9" s="17">
        <v>3.9588045220506601E-2</v>
      </c>
      <c r="U9" s="17">
        <v>4.0271822802220102E-2</v>
      </c>
      <c r="V9" s="17">
        <v>5.3603581881695998E-2</v>
      </c>
      <c r="W9" s="17">
        <v>5.3609353046906803E-2</v>
      </c>
      <c r="X9" s="17">
        <v>8.7558394897012004E-2</v>
      </c>
      <c r="Y9" s="17">
        <v>3.3692099287672597E-2</v>
      </c>
      <c r="Z9" s="17"/>
      <c r="AA9" s="17">
        <v>5.1742143740869599E-2</v>
      </c>
      <c r="AB9" s="17">
        <v>4.6133478932299903E-2</v>
      </c>
      <c r="AC9" s="17">
        <v>4.0897500650474698E-2</v>
      </c>
      <c r="AD9" s="17">
        <v>5.7746817806953399E-2</v>
      </c>
      <c r="AE9" s="17"/>
      <c r="AF9" s="17">
        <v>3.9648756780967402E-2</v>
      </c>
      <c r="AG9" s="17">
        <v>4.9755955353445298E-2</v>
      </c>
      <c r="AH9" s="17">
        <v>1.97577843025999E-2</v>
      </c>
      <c r="AI9" s="17">
        <v>6.3128509340891106E-2</v>
      </c>
      <c r="AJ9" s="17">
        <v>6.5782495762227999E-2</v>
      </c>
      <c r="AK9" s="17">
        <v>7.9029096213219699E-2</v>
      </c>
      <c r="AL9" s="17"/>
      <c r="AM9" s="17">
        <v>5.06544065624027E-2</v>
      </c>
      <c r="AN9" s="17">
        <v>4.86770459956452E-2</v>
      </c>
      <c r="AO9" s="17">
        <v>3.4320811676783997E-2</v>
      </c>
      <c r="AP9" s="17">
        <v>4.9071863645331601E-2</v>
      </c>
      <c r="AQ9" s="17">
        <v>3.9424309968634899E-2</v>
      </c>
      <c r="AR9" s="17"/>
      <c r="AS9" s="17">
        <v>5.68938084267607E-2</v>
      </c>
      <c r="AT9" s="17">
        <v>4.7319554954064202E-2</v>
      </c>
      <c r="AU9" s="17">
        <v>5.5736917906020401E-2</v>
      </c>
      <c r="AV9" s="17"/>
      <c r="AW9" s="17">
        <v>4.59683171329347E-2</v>
      </c>
      <c r="AX9" s="17">
        <v>3.6620198893605897E-2</v>
      </c>
      <c r="AY9" s="17">
        <v>6.9238128565249996E-2</v>
      </c>
      <c r="AZ9" s="17">
        <v>3.1110684358593502E-2</v>
      </c>
      <c r="BA9" s="17">
        <v>0.111399735541022</v>
      </c>
      <c r="BB9" s="17"/>
      <c r="BC9" s="17">
        <v>5.7410779533419901E-2</v>
      </c>
      <c r="BD9" s="17">
        <v>3.17499031426971E-2</v>
      </c>
      <c r="BE9" s="17" t="s">
        <v>101</v>
      </c>
      <c r="BF9" s="17">
        <v>1.1619244302809801E-2</v>
      </c>
      <c r="BG9" s="17">
        <v>7.9854558564697101E-2</v>
      </c>
      <c r="BH9" s="17">
        <v>6.0342949816721503E-2</v>
      </c>
      <c r="BI9" s="17">
        <v>3.2174997090127402E-2</v>
      </c>
      <c r="BJ9" s="17"/>
      <c r="BK9" s="17">
        <v>4.6653803982341903E-2</v>
      </c>
      <c r="BL9" s="17">
        <v>6.0229373529366498E-2</v>
      </c>
      <c r="BM9" s="17">
        <v>5.3553383001522403E-2</v>
      </c>
      <c r="BN9" s="17">
        <v>3.7139996439183101E-2</v>
      </c>
      <c r="BO9" s="17">
        <v>2.78809887990661E-2</v>
      </c>
      <c r="BP9" s="17">
        <v>6.0901124180439498E-2</v>
      </c>
      <c r="BQ9" s="17">
        <v>5.34391875740809E-2</v>
      </c>
      <c r="BR9" s="17">
        <v>5.2054352753363599E-2</v>
      </c>
      <c r="BS9" s="17"/>
      <c r="BT9" s="17">
        <v>3.4785222480787199E-2</v>
      </c>
      <c r="BU9" s="17">
        <v>6.8151869124066594E-2</v>
      </c>
      <c r="BV9" s="17">
        <v>4.6593941961904098E-2</v>
      </c>
      <c r="BW9" s="17"/>
      <c r="BX9" s="17">
        <v>5.33736547574735E-2</v>
      </c>
      <c r="BY9" s="17">
        <v>4.4180453270179103E-2</v>
      </c>
      <c r="BZ9" s="17"/>
      <c r="CA9" s="17">
        <v>6.7503190773683205E-2</v>
      </c>
      <c r="CB9" s="17">
        <v>4.2463285077429302E-2</v>
      </c>
      <c r="CC9" s="17">
        <v>3.1768114510040302E-2</v>
      </c>
      <c r="CD9" s="17">
        <v>2.6637856853489801E-2</v>
      </c>
      <c r="CE9" s="17">
        <v>5.3449652399578003E-2</v>
      </c>
    </row>
    <row r="10" spans="2:83" x14ac:dyDescent="0.35">
      <c r="B10" s="18" t="s">
        <v>313</v>
      </c>
      <c r="C10" s="17">
        <v>6.7470122900173998E-2</v>
      </c>
      <c r="D10" s="17">
        <v>7.7115183174443103E-2</v>
      </c>
      <c r="E10" s="17">
        <v>5.8659048383431202E-2</v>
      </c>
      <c r="F10" s="17"/>
      <c r="G10" s="17">
        <v>0.100709905426537</v>
      </c>
      <c r="H10" s="17">
        <v>5.3144399535443698E-2</v>
      </c>
      <c r="I10" s="17">
        <v>6.3559543615089406E-2</v>
      </c>
      <c r="J10" s="17">
        <v>4.2388598723200901E-2</v>
      </c>
      <c r="K10" s="17">
        <v>6.23537306156242E-2</v>
      </c>
      <c r="L10" s="17">
        <v>8.3879598321228099E-2</v>
      </c>
      <c r="M10" s="17"/>
      <c r="N10" s="17">
        <v>7.1925762823530401E-2</v>
      </c>
      <c r="O10" s="17">
        <v>6.6420986980527202E-2</v>
      </c>
      <c r="P10" s="17">
        <v>7.6073094244724304E-2</v>
      </c>
      <c r="Q10" s="17">
        <v>3.0993680932454599E-2</v>
      </c>
      <c r="R10" s="17">
        <v>5.1771540772846097E-2</v>
      </c>
      <c r="S10" s="17">
        <v>7.9854409246533795E-2</v>
      </c>
      <c r="T10" s="17">
        <v>0.117763782035694</v>
      </c>
      <c r="U10" s="17">
        <v>5.0684413066406198E-2</v>
      </c>
      <c r="V10" s="17">
        <v>5.9222723203066999E-2</v>
      </c>
      <c r="W10" s="17">
        <v>6.6835735532749505E-2</v>
      </c>
      <c r="X10" s="17">
        <v>7.8153867621537906E-2</v>
      </c>
      <c r="Y10" s="17">
        <v>3.9329355441119901E-2</v>
      </c>
      <c r="Z10" s="17"/>
      <c r="AA10" s="17">
        <v>5.6310640753760702E-2</v>
      </c>
      <c r="AB10" s="17">
        <v>5.9929178540323098E-2</v>
      </c>
      <c r="AC10" s="17">
        <v>9.4090051557141299E-2</v>
      </c>
      <c r="AD10" s="17">
        <v>6.4459533865152699E-2</v>
      </c>
      <c r="AE10" s="17"/>
      <c r="AF10" s="17">
        <v>7.6505986416399302E-2</v>
      </c>
      <c r="AG10" s="17">
        <v>6.4976171133681704E-2</v>
      </c>
      <c r="AH10" s="17">
        <v>6.7616695911256505E-2</v>
      </c>
      <c r="AI10" s="17">
        <v>5.5468193103501998E-2</v>
      </c>
      <c r="AJ10" s="17">
        <v>7.6347352077460406E-2</v>
      </c>
      <c r="AK10" s="17">
        <v>6.2579309913978698E-2</v>
      </c>
      <c r="AL10" s="17"/>
      <c r="AM10" s="17">
        <v>8.5600474024325995E-2</v>
      </c>
      <c r="AN10" s="17">
        <v>5.4811690766948799E-2</v>
      </c>
      <c r="AO10" s="17">
        <v>0.11834124285450801</v>
      </c>
      <c r="AP10" s="17">
        <v>4.8434057862017203E-2</v>
      </c>
      <c r="AQ10" s="17">
        <v>2.5331504786735098E-2</v>
      </c>
      <c r="AR10" s="17"/>
      <c r="AS10" s="17">
        <v>7.6207911573819301E-2</v>
      </c>
      <c r="AT10" s="17">
        <v>6.2152983830594401E-2</v>
      </c>
      <c r="AU10" s="17">
        <v>9.2012801787394197E-2</v>
      </c>
      <c r="AV10" s="17"/>
      <c r="AW10" s="17">
        <v>6.1980158026834903E-2</v>
      </c>
      <c r="AX10" s="17">
        <v>8.0663226929476903E-2</v>
      </c>
      <c r="AY10" s="17">
        <v>6.1032433246871902E-2</v>
      </c>
      <c r="AZ10" s="17">
        <v>6.75361862500196E-2</v>
      </c>
      <c r="BA10" s="17">
        <v>0</v>
      </c>
      <c r="BB10" s="17"/>
      <c r="BC10" s="17">
        <v>7.3792305448482906E-2</v>
      </c>
      <c r="BD10" s="17">
        <v>6.4302237633865097E-2</v>
      </c>
      <c r="BE10" s="17" t="s">
        <v>101</v>
      </c>
      <c r="BF10" s="17">
        <v>5.6386539474974302E-2</v>
      </c>
      <c r="BG10" s="17">
        <v>6.7650362055658497E-2</v>
      </c>
      <c r="BH10" s="17">
        <v>6.7720361827610001E-2</v>
      </c>
      <c r="BI10" s="17">
        <v>3.31224181871854E-2</v>
      </c>
      <c r="BJ10" s="17"/>
      <c r="BK10" s="17">
        <v>7.1569433689327097E-2</v>
      </c>
      <c r="BL10" s="17">
        <v>6.5626092680830903E-2</v>
      </c>
      <c r="BM10" s="17">
        <v>8.9891963756202897E-2</v>
      </c>
      <c r="BN10" s="17">
        <v>8.0564766707298299E-2</v>
      </c>
      <c r="BO10" s="17">
        <v>5.2169102871993403E-2</v>
      </c>
      <c r="BP10" s="17">
        <v>5.5740216347782597E-2</v>
      </c>
      <c r="BQ10" s="17">
        <v>3.91138759680782E-2</v>
      </c>
      <c r="BR10" s="17">
        <v>4.8304510438451499E-2</v>
      </c>
      <c r="BS10" s="17"/>
      <c r="BT10" s="17">
        <v>5.1621762752070602E-2</v>
      </c>
      <c r="BU10" s="17">
        <v>6.5433084609246697E-2</v>
      </c>
      <c r="BV10" s="17">
        <v>7.8743687685689706E-2</v>
      </c>
      <c r="BW10" s="17"/>
      <c r="BX10" s="17">
        <v>7.3881495031070804E-2</v>
      </c>
      <c r="BY10" s="17">
        <v>6.3266136438071399E-2</v>
      </c>
      <c r="BZ10" s="17"/>
      <c r="CA10" s="17">
        <v>5.6989747673228099E-2</v>
      </c>
      <c r="CB10" s="17">
        <v>3.7636449370855002E-2</v>
      </c>
      <c r="CC10" s="17">
        <v>5.72024006158421E-2</v>
      </c>
      <c r="CD10" s="17">
        <v>9.9783649250890394E-2</v>
      </c>
      <c r="CE10" s="17">
        <v>7.72948923610806E-2</v>
      </c>
    </row>
    <row r="11" spans="2:83" ht="29" x14ac:dyDescent="0.35">
      <c r="B11" s="18" t="s">
        <v>314</v>
      </c>
      <c r="C11" s="17">
        <v>0.15310300517171699</v>
      </c>
      <c r="D11" s="17">
        <v>0.17099541009577099</v>
      </c>
      <c r="E11" s="17">
        <v>0.135680743697282</v>
      </c>
      <c r="F11" s="17"/>
      <c r="G11" s="17">
        <v>0.175575133974958</v>
      </c>
      <c r="H11" s="17">
        <v>0.118536292622772</v>
      </c>
      <c r="I11" s="17">
        <v>0.162975019423103</v>
      </c>
      <c r="J11" s="17">
        <v>0.154043753966045</v>
      </c>
      <c r="K11" s="17">
        <v>0.16687616940049099</v>
      </c>
      <c r="L11" s="17">
        <v>0.14837519175642999</v>
      </c>
      <c r="M11" s="17"/>
      <c r="N11" s="17">
        <v>0.131743119381453</v>
      </c>
      <c r="O11" s="17">
        <v>0.14239197298882</v>
      </c>
      <c r="P11" s="17">
        <v>0.122049240667325</v>
      </c>
      <c r="Q11" s="17">
        <v>0.17588451375629399</v>
      </c>
      <c r="R11" s="17">
        <v>0.14368835433609101</v>
      </c>
      <c r="S11" s="17">
        <v>0.21847764908694101</v>
      </c>
      <c r="T11" s="17">
        <v>0.13065673233672301</v>
      </c>
      <c r="U11" s="17">
        <v>0.14348539456470699</v>
      </c>
      <c r="V11" s="17">
        <v>0.15676200205621499</v>
      </c>
      <c r="W11" s="17">
        <v>0.175216536171759</v>
      </c>
      <c r="X11" s="17">
        <v>0.17393924928516699</v>
      </c>
      <c r="Y11" s="17">
        <v>9.7572865166721895E-2</v>
      </c>
      <c r="Z11" s="17"/>
      <c r="AA11" s="17">
        <v>0.14396348702644399</v>
      </c>
      <c r="AB11" s="17">
        <v>0.130638131879975</v>
      </c>
      <c r="AC11" s="17">
        <v>0.19123600318697201</v>
      </c>
      <c r="AD11" s="17">
        <v>0.15206792974209299</v>
      </c>
      <c r="AE11" s="17"/>
      <c r="AF11" s="17">
        <v>0.127653865420463</v>
      </c>
      <c r="AG11" s="17">
        <v>0.14672550744318</v>
      </c>
      <c r="AH11" s="17">
        <v>0.187224180805457</v>
      </c>
      <c r="AI11" s="17">
        <v>0.15345664583105401</v>
      </c>
      <c r="AJ11" s="17">
        <v>0.17569509552465601</v>
      </c>
      <c r="AK11" s="17">
        <v>0.14566150720415999</v>
      </c>
      <c r="AL11" s="17"/>
      <c r="AM11" s="17">
        <v>0.17826369481062601</v>
      </c>
      <c r="AN11" s="17">
        <v>0.12221349492429701</v>
      </c>
      <c r="AO11" s="17">
        <v>0.157311830835627</v>
      </c>
      <c r="AP11" s="17">
        <v>0.14371814759110499</v>
      </c>
      <c r="AQ11" s="17">
        <v>0.16137972664036501</v>
      </c>
      <c r="AR11" s="17"/>
      <c r="AS11" s="17">
        <v>0.193613090469159</v>
      </c>
      <c r="AT11" s="17">
        <v>0.11955517784285399</v>
      </c>
      <c r="AU11" s="17">
        <v>0.131210612813174</v>
      </c>
      <c r="AV11" s="17"/>
      <c r="AW11" s="17">
        <v>0.17812568731501799</v>
      </c>
      <c r="AX11" s="17">
        <v>0.175835484539799</v>
      </c>
      <c r="AY11" s="17">
        <v>0.13140824936164</v>
      </c>
      <c r="AZ11" s="17">
        <v>9.7735248106531905E-2</v>
      </c>
      <c r="BA11" s="17">
        <v>0.14940903477678999</v>
      </c>
      <c r="BB11" s="17"/>
      <c r="BC11" s="17">
        <v>0.17486574930410601</v>
      </c>
      <c r="BD11" s="17">
        <v>0.14964938762109001</v>
      </c>
      <c r="BE11" s="17" t="s">
        <v>101</v>
      </c>
      <c r="BF11" s="17">
        <v>0.16033770102720801</v>
      </c>
      <c r="BG11" s="17">
        <v>0.114715402394237</v>
      </c>
      <c r="BH11" s="17">
        <v>0.114415468059703</v>
      </c>
      <c r="BI11" s="17">
        <v>0.16210675617926901</v>
      </c>
      <c r="BJ11" s="17"/>
      <c r="BK11" s="17">
        <v>0.102132996077099</v>
      </c>
      <c r="BL11" s="17">
        <v>0.165915026887647</v>
      </c>
      <c r="BM11" s="17">
        <v>0.14572294622993201</v>
      </c>
      <c r="BN11" s="17">
        <v>0.14216437366165199</v>
      </c>
      <c r="BO11" s="17">
        <v>0.176932850286353</v>
      </c>
      <c r="BP11" s="17">
        <v>0.154162937931794</v>
      </c>
      <c r="BQ11" s="17">
        <v>0.110811377910674</v>
      </c>
      <c r="BR11" s="17">
        <v>0.18363118255705599</v>
      </c>
      <c r="BS11" s="17"/>
      <c r="BT11" s="17">
        <v>0.13718242546217299</v>
      </c>
      <c r="BU11" s="17">
        <v>0.16311398174434399</v>
      </c>
      <c r="BV11" s="17">
        <v>0.157112877744984</v>
      </c>
      <c r="BW11" s="17"/>
      <c r="BX11" s="17">
        <v>0.13834730506058801</v>
      </c>
      <c r="BY11" s="17">
        <v>0.165783250482155</v>
      </c>
      <c r="BZ11" s="17"/>
      <c r="CA11" s="17">
        <v>9.3851065491936406E-2</v>
      </c>
      <c r="CB11" s="17">
        <v>0.16124299035310699</v>
      </c>
      <c r="CC11" s="17">
        <v>0.132650214108324</v>
      </c>
      <c r="CD11" s="17">
        <v>0.18003511142109099</v>
      </c>
      <c r="CE11" s="17">
        <v>0.17383828849800501</v>
      </c>
    </row>
    <row r="12" spans="2:83" x14ac:dyDescent="0.35">
      <c r="B12" s="18" t="s">
        <v>315</v>
      </c>
      <c r="C12" s="17">
        <v>0.33391583136851199</v>
      </c>
      <c r="D12" s="17">
        <v>0.32177974613794502</v>
      </c>
      <c r="E12" s="17">
        <v>0.34764241261741302</v>
      </c>
      <c r="F12" s="17"/>
      <c r="G12" s="17">
        <v>0.305463710098761</v>
      </c>
      <c r="H12" s="17">
        <v>0.344095067568577</v>
      </c>
      <c r="I12" s="17">
        <v>0.315931335319655</v>
      </c>
      <c r="J12" s="17">
        <v>0.36199652306473601</v>
      </c>
      <c r="K12" s="17">
        <v>0.32658460604442902</v>
      </c>
      <c r="L12" s="17">
        <v>0.34135842850081999</v>
      </c>
      <c r="M12" s="17"/>
      <c r="N12" s="17">
        <v>0.32214804147402798</v>
      </c>
      <c r="O12" s="17">
        <v>0.33680420584614501</v>
      </c>
      <c r="P12" s="17">
        <v>0.30086518478345903</v>
      </c>
      <c r="Q12" s="17">
        <v>0.39898669501282302</v>
      </c>
      <c r="R12" s="17">
        <v>0.37390406385868702</v>
      </c>
      <c r="S12" s="17">
        <v>0.36793602229372702</v>
      </c>
      <c r="T12" s="17">
        <v>0.26105422423749203</v>
      </c>
      <c r="U12" s="17">
        <v>0.35541122641301598</v>
      </c>
      <c r="V12" s="17">
        <v>0.35407102302468102</v>
      </c>
      <c r="W12" s="17">
        <v>0.31700787851993301</v>
      </c>
      <c r="X12" s="17">
        <v>0.254185912126484</v>
      </c>
      <c r="Y12" s="17">
        <v>0.35022689909518701</v>
      </c>
      <c r="Z12" s="17"/>
      <c r="AA12" s="17">
        <v>0.35629995646979001</v>
      </c>
      <c r="AB12" s="17">
        <v>0.34552457805603498</v>
      </c>
      <c r="AC12" s="17">
        <v>0.33346919495437499</v>
      </c>
      <c r="AD12" s="17">
        <v>0.29854845061654101</v>
      </c>
      <c r="AE12" s="17"/>
      <c r="AF12" s="17">
        <v>0.29318981339560901</v>
      </c>
      <c r="AG12" s="17">
        <v>0.36361902656423301</v>
      </c>
      <c r="AH12" s="17">
        <v>0.33606465413328601</v>
      </c>
      <c r="AI12" s="17">
        <v>0.35787453312776502</v>
      </c>
      <c r="AJ12" s="17">
        <v>0.34119592519780101</v>
      </c>
      <c r="AK12" s="17">
        <v>0.21516507105215901</v>
      </c>
      <c r="AL12" s="17"/>
      <c r="AM12" s="17">
        <v>0.34360777555397298</v>
      </c>
      <c r="AN12" s="17">
        <v>0.31827185670589297</v>
      </c>
      <c r="AO12" s="17">
        <v>0.26367796303008301</v>
      </c>
      <c r="AP12" s="17">
        <v>0.35188468283586999</v>
      </c>
      <c r="AQ12" s="17">
        <v>0.37049958424059098</v>
      </c>
      <c r="AR12" s="17"/>
      <c r="AS12" s="17">
        <v>0.34610900375029002</v>
      </c>
      <c r="AT12" s="17">
        <v>0.32300538551834101</v>
      </c>
      <c r="AU12" s="17">
        <v>0.30086989119834501</v>
      </c>
      <c r="AV12" s="17"/>
      <c r="AW12" s="17">
        <v>0.31432502597289402</v>
      </c>
      <c r="AX12" s="17">
        <v>0.33175100293160298</v>
      </c>
      <c r="AY12" s="17">
        <v>0.34218051961999602</v>
      </c>
      <c r="AZ12" s="17">
        <v>0.386572243040749</v>
      </c>
      <c r="BA12" s="17">
        <v>0.28886440320631102</v>
      </c>
      <c r="BB12" s="17"/>
      <c r="BC12" s="17">
        <v>0.32302433520472701</v>
      </c>
      <c r="BD12" s="17">
        <v>0.38353681425328201</v>
      </c>
      <c r="BE12" s="17" t="s">
        <v>101</v>
      </c>
      <c r="BF12" s="17">
        <v>0.28351648121888701</v>
      </c>
      <c r="BG12" s="17">
        <v>0.31077234675496801</v>
      </c>
      <c r="BH12" s="17">
        <v>0.32326812922821702</v>
      </c>
      <c r="BI12" s="17">
        <v>0.37700222005149697</v>
      </c>
      <c r="BJ12" s="17"/>
      <c r="BK12" s="17">
        <v>0.337664393386713</v>
      </c>
      <c r="BL12" s="17">
        <v>0.30537502838041702</v>
      </c>
      <c r="BM12" s="17">
        <v>0.34797297513458603</v>
      </c>
      <c r="BN12" s="17">
        <v>0.33974981853549902</v>
      </c>
      <c r="BO12" s="17">
        <v>0.34541944470347302</v>
      </c>
      <c r="BP12" s="17">
        <v>0.32912928354264898</v>
      </c>
      <c r="BQ12" s="17">
        <v>0.39921338672095202</v>
      </c>
      <c r="BR12" s="17">
        <v>0.29001104949787199</v>
      </c>
      <c r="BS12" s="17"/>
      <c r="BT12" s="17">
        <v>0.34173020159052397</v>
      </c>
      <c r="BU12" s="17">
        <v>0.33110717299619502</v>
      </c>
      <c r="BV12" s="17">
        <v>0.33270648383701901</v>
      </c>
      <c r="BW12" s="17"/>
      <c r="BX12" s="17">
        <v>0.31404229106585702</v>
      </c>
      <c r="BY12" s="17">
        <v>0.33825727813182699</v>
      </c>
      <c r="BZ12" s="17"/>
      <c r="CA12" s="17">
        <v>0.27814730179610297</v>
      </c>
      <c r="CB12" s="17">
        <v>0.35721698255277201</v>
      </c>
      <c r="CC12" s="17">
        <v>0.378883989642469</v>
      </c>
      <c r="CD12" s="17">
        <v>0.31074948470276498</v>
      </c>
      <c r="CE12" s="17">
        <v>0.314145955410424</v>
      </c>
    </row>
    <row r="13" spans="2:83" x14ac:dyDescent="0.35">
      <c r="B13" s="18" t="s">
        <v>316</v>
      </c>
      <c r="C13" s="17">
        <v>0.32791130333757401</v>
      </c>
      <c r="D13" s="17">
        <v>0.30765153675833601</v>
      </c>
      <c r="E13" s="17">
        <v>0.34783641053965603</v>
      </c>
      <c r="F13" s="17"/>
      <c r="G13" s="17">
        <v>0.317321391818642</v>
      </c>
      <c r="H13" s="17">
        <v>0.42465697442991202</v>
      </c>
      <c r="I13" s="17">
        <v>0.39114376630611702</v>
      </c>
      <c r="J13" s="17">
        <v>0.33997385888906101</v>
      </c>
      <c r="K13" s="17">
        <v>0.27939402698513</v>
      </c>
      <c r="L13" s="17">
        <v>0.227339999540527</v>
      </c>
      <c r="M13" s="17"/>
      <c r="N13" s="17">
        <v>0.39694706861303197</v>
      </c>
      <c r="O13" s="17">
        <v>0.31020520168051402</v>
      </c>
      <c r="P13" s="17">
        <v>0.36865036235385001</v>
      </c>
      <c r="Q13" s="17">
        <v>0.33574481457794803</v>
      </c>
      <c r="R13" s="17">
        <v>0.28012555248298798</v>
      </c>
      <c r="S13" s="17">
        <v>0.24770621512662599</v>
      </c>
      <c r="T13" s="17">
        <v>0.34359390600864897</v>
      </c>
      <c r="U13" s="17">
        <v>0.32931006287967401</v>
      </c>
      <c r="V13" s="17">
        <v>0.29149041604159098</v>
      </c>
      <c r="W13" s="17">
        <v>0.312025536283009</v>
      </c>
      <c r="X13" s="17">
        <v>0.331241363838986</v>
      </c>
      <c r="Y13" s="17">
        <v>0.43459219653485798</v>
      </c>
      <c r="Z13" s="17"/>
      <c r="AA13" s="17">
        <v>0.34513028332089801</v>
      </c>
      <c r="AB13" s="17">
        <v>0.34944199247087698</v>
      </c>
      <c r="AC13" s="17">
        <v>0.27324391162742701</v>
      </c>
      <c r="AD13" s="17">
        <v>0.33767808714372899</v>
      </c>
      <c r="AE13" s="17"/>
      <c r="AF13" s="17">
        <v>0.417630545014406</v>
      </c>
      <c r="AG13" s="17">
        <v>0.31319148010922199</v>
      </c>
      <c r="AH13" s="17">
        <v>0.32456681652225999</v>
      </c>
      <c r="AI13" s="17">
        <v>0.29645920664478098</v>
      </c>
      <c r="AJ13" s="17">
        <v>0.234917150140624</v>
      </c>
      <c r="AK13" s="17">
        <v>0.38864298698591199</v>
      </c>
      <c r="AL13" s="17"/>
      <c r="AM13" s="17">
        <v>0.27167326377628298</v>
      </c>
      <c r="AN13" s="17">
        <v>0.402800993492125</v>
      </c>
      <c r="AO13" s="17">
        <v>0.35214979653045803</v>
      </c>
      <c r="AP13" s="17">
        <v>0.30867202033258201</v>
      </c>
      <c r="AQ13" s="17">
        <v>0.29632841741621002</v>
      </c>
      <c r="AR13" s="17"/>
      <c r="AS13" s="17">
        <v>0.25962406979019798</v>
      </c>
      <c r="AT13" s="17">
        <v>0.399730057432092</v>
      </c>
      <c r="AU13" s="17">
        <v>0.348237610126515</v>
      </c>
      <c r="AV13" s="17"/>
      <c r="AW13" s="17">
        <v>0.31362638549669303</v>
      </c>
      <c r="AX13" s="17">
        <v>0.31183942773382001</v>
      </c>
      <c r="AY13" s="17">
        <v>0.34300625245914601</v>
      </c>
      <c r="AZ13" s="17">
        <v>0.39299922928821601</v>
      </c>
      <c r="BA13" s="17">
        <v>0.42453691301221003</v>
      </c>
      <c r="BB13" s="17"/>
      <c r="BC13" s="17">
        <v>0.27837022073829099</v>
      </c>
      <c r="BD13" s="17">
        <v>0.32980856099146499</v>
      </c>
      <c r="BE13" s="17" t="s">
        <v>101</v>
      </c>
      <c r="BF13" s="17">
        <v>0.44948204867709202</v>
      </c>
      <c r="BG13" s="17">
        <v>0.35230587901742499</v>
      </c>
      <c r="BH13" s="17">
        <v>0.37875525079858102</v>
      </c>
      <c r="BI13" s="17">
        <v>0.31256686622110103</v>
      </c>
      <c r="BJ13" s="17"/>
      <c r="BK13" s="17">
        <v>0.36355159726195702</v>
      </c>
      <c r="BL13" s="17">
        <v>0.32968944933620098</v>
      </c>
      <c r="BM13" s="17">
        <v>0.29460309322019301</v>
      </c>
      <c r="BN13" s="17">
        <v>0.31417016811120602</v>
      </c>
      <c r="BO13" s="17">
        <v>0.36690335399276902</v>
      </c>
      <c r="BP13" s="17">
        <v>0.34351983238359002</v>
      </c>
      <c r="BQ13" s="17">
        <v>0.376633141328094</v>
      </c>
      <c r="BR13" s="17">
        <v>0.37832377678312201</v>
      </c>
      <c r="BS13" s="17"/>
      <c r="BT13" s="17">
        <v>0.39975184975044697</v>
      </c>
      <c r="BU13" s="17">
        <v>0.26050937669575602</v>
      </c>
      <c r="BV13" s="17">
        <v>0.319044088574718</v>
      </c>
      <c r="BW13" s="17"/>
      <c r="BX13" s="17">
        <v>0.385674648611182</v>
      </c>
      <c r="BY13" s="17">
        <v>0.33148081458866802</v>
      </c>
      <c r="BZ13" s="17"/>
      <c r="CA13" s="17">
        <v>0.50350869426504896</v>
      </c>
      <c r="CB13" s="17">
        <v>0.37463324963933903</v>
      </c>
      <c r="CC13" s="17">
        <v>0.35659839656238701</v>
      </c>
      <c r="CD13" s="17">
        <v>0.33212962523012102</v>
      </c>
      <c r="CE13" s="17">
        <v>0.30948601841907403</v>
      </c>
    </row>
    <row r="14" spans="2:83" x14ac:dyDescent="0.35">
      <c r="B14" s="18" t="s">
        <v>113</v>
      </c>
      <c r="C14" s="19">
        <v>6.8299779102334604E-2</v>
      </c>
      <c r="D14" s="19">
        <v>6.9752947429751896E-2</v>
      </c>
      <c r="E14" s="19">
        <v>6.5620170863036606E-2</v>
      </c>
      <c r="F14" s="19"/>
      <c r="G14" s="19">
        <v>3.7507875082489303E-2</v>
      </c>
      <c r="H14" s="19">
        <v>3.1122386902127899E-2</v>
      </c>
      <c r="I14" s="19">
        <v>3.3999920180433803E-2</v>
      </c>
      <c r="J14" s="19">
        <v>6.4287031428470504E-2</v>
      </c>
      <c r="K14" s="19">
        <v>0.11321064395870099</v>
      </c>
      <c r="L14" s="19">
        <v>0.12024267985987</v>
      </c>
      <c r="M14" s="19"/>
      <c r="N14" s="19">
        <v>3.1862381375489197E-2</v>
      </c>
      <c r="O14" s="19">
        <v>9.6956220518438302E-2</v>
      </c>
      <c r="P14" s="19">
        <v>5.8926346888014403E-2</v>
      </c>
      <c r="Q14" s="19">
        <v>4.2822928344569897E-2</v>
      </c>
      <c r="R14" s="19">
        <v>9.03885308296839E-2</v>
      </c>
      <c r="S14" s="19">
        <v>3.6871785529932699E-2</v>
      </c>
      <c r="T14" s="19">
        <v>0.107343310160936</v>
      </c>
      <c r="U14" s="19">
        <v>8.0837080273976E-2</v>
      </c>
      <c r="V14" s="19">
        <v>8.4850253792749894E-2</v>
      </c>
      <c r="W14" s="19">
        <v>7.5304960445643596E-2</v>
      </c>
      <c r="X14" s="19">
        <v>7.4921212230813494E-2</v>
      </c>
      <c r="Y14" s="19">
        <v>4.4586584474440798E-2</v>
      </c>
      <c r="Z14" s="19"/>
      <c r="AA14" s="19">
        <v>4.6553488688238498E-2</v>
      </c>
      <c r="AB14" s="19">
        <v>6.8332640120489702E-2</v>
      </c>
      <c r="AC14" s="19">
        <v>6.70633380236101E-2</v>
      </c>
      <c r="AD14" s="19">
        <v>8.9499180825531099E-2</v>
      </c>
      <c r="AE14" s="19"/>
      <c r="AF14" s="19">
        <v>4.5371032972155001E-2</v>
      </c>
      <c r="AG14" s="19">
        <v>6.1731859396237099E-2</v>
      </c>
      <c r="AH14" s="19">
        <v>6.4769868325140006E-2</v>
      </c>
      <c r="AI14" s="19">
        <v>7.3612911952007004E-2</v>
      </c>
      <c r="AJ14" s="19">
        <v>0.106061981297231</v>
      </c>
      <c r="AK14" s="19">
        <v>0.108922028630571</v>
      </c>
      <c r="AL14" s="19"/>
      <c r="AM14" s="19">
        <v>7.0200385272390003E-2</v>
      </c>
      <c r="AN14" s="19">
        <v>5.3224918115091301E-2</v>
      </c>
      <c r="AO14" s="19">
        <v>7.4198355072540897E-2</v>
      </c>
      <c r="AP14" s="19">
        <v>9.8219227733093897E-2</v>
      </c>
      <c r="AQ14" s="19">
        <v>0.107036456947464</v>
      </c>
      <c r="AR14" s="19"/>
      <c r="AS14" s="19">
        <v>6.7552115989772996E-2</v>
      </c>
      <c r="AT14" s="19">
        <v>4.8236840422053902E-2</v>
      </c>
      <c r="AU14" s="19">
        <v>7.1932166168551998E-2</v>
      </c>
      <c r="AV14" s="19"/>
      <c r="AW14" s="19">
        <v>8.5974426055625094E-2</v>
      </c>
      <c r="AX14" s="19">
        <v>6.3290658971695501E-2</v>
      </c>
      <c r="AY14" s="19">
        <v>5.3134416747096701E-2</v>
      </c>
      <c r="AZ14" s="19">
        <v>2.4046408955889598E-2</v>
      </c>
      <c r="BA14" s="19">
        <v>2.5789913463666801E-2</v>
      </c>
      <c r="BB14" s="19"/>
      <c r="BC14" s="19">
        <v>9.2536609770973194E-2</v>
      </c>
      <c r="BD14" s="19">
        <v>4.0953096357600499E-2</v>
      </c>
      <c r="BE14" s="19" t="s">
        <v>101</v>
      </c>
      <c r="BF14" s="19">
        <v>3.8657985299029397E-2</v>
      </c>
      <c r="BG14" s="19">
        <v>7.4701451213014095E-2</v>
      </c>
      <c r="BH14" s="19">
        <v>5.5497840269167098E-2</v>
      </c>
      <c r="BI14" s="19">
        <v>8.3026742270820603E-2</v>
      </c>
      <c r="BJ14" s="19"/>
      <c r="BK14" s="19">
        <v>7.8427775602561797E-2</v>
      </c>
      <c r="BL14" s="19">
        <v>7.31650291855378E-2</v>
      </c>
      <c r="BM14" s="19">
        <v>6.8255638657563997E-2</v>
      </c>
      <c r="BN14" s="19">
        <v>8.6210876545162199E-2</v>
      </c>
      <c r="BO14" s="19">
        <v>3.0694259346345999E-2</v>
      </c>
      <c r="BP14" s="19">
        <v>5.6546605613744499E-2</v>
      </c>
      <c r="BQ14" s="19">
        <v>2.0789030498120899E-2</v>
      </c>
      <c r="BR14" s="19">
        <v>4.7675127970134797E-2</v>
      </c>
      <c r="BS14" s="19"/>
      <c r="BT14" s="19">
        <v>3.4928537963999098E-2</v>
      </c>
      <c r="BU14" s="19">
        <v>0.111684514830392</v>
      </c>
      <c r="BV14" s="19">
        <v>6.5798920195684701E-2</v>
      </c>
      <c r="BW14" s="19"/>
      <c r="BX14" s="19">
        <v>3.4680605473828202E-2</v>
      </c>
      <c r="BY14" s="19">
        <v>5.70320670890994E-2</v>
      </c>
      <c r="BZ14" s="19"/>
      <c r="CA14" s="19">
        <v>0</v>
      </c>
      <c r="CB14" s="19">
        <v>2.6807043006498402E-2</v>
      </c>
      <c r="CC14" s="19">
        <v>4.2896884560938001E-2</v>
      </c>
      <c r="CD14" s="19">
        <v>5.0664272541642699E-2</v>
      </c>
      <c r="CE14" s="19">
        <v>7.1785192911838699E-2</v>
      </c>
    </row>
    <row r="15" spans="2:83" x14ac:dyDescent="0.35">
      <c r="B15" s="16"/>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312</v>
      </c>
      <c r="C9" s="17">
        <v>4.75372028456299E-2</v>
      </c>
      <c r="D9" s="17">
        <v>5.3890673034510998E-2</v>
      </c>
      <c r="E9" s="17">
        <v>4.0780430184551499E-2</v>
      </c>
      <c r="F9" s="17"/>
      <c r="G9" s="17">
        <v>6.0843296166330101E-2</v>
      </c>
      <c r="H9" s="17">
        <v>2.96913998775577E-2</v>
      </c>
      <c r="I9" s="17">
        <v>4.2807536516328799E-2</v>
      </c>
      <c r="J9" s="17">
        <v>3.8999678705854697E-2</v>
      </c>
      <c r="K9" s="17">
        <v>4.9302116259609098E-2</v>
      </c>
      <c r="L9" s="17">
        <v>6.2800629432397295E-2</v>
      </c>
      <c r="M9" s="17"/>
      <c r="N9" s="17">
        <v>4.2715491096719398E-2</v>
      </c>
      <c r="O9" s="17">
        <v>1.8490987044892E-2</v>
      </c>
      <c r="P9" s="17">
        <v>6.24016730165853E-2</v>
      </c>
      <c r="Q9" s="17">
        <v>9.6307355107019509E-3</v>
      </c>
      <c r="R9" s="17">
        <v>5.3639772511090901E-2</v>
      </c>
      <c r="S9" s="17">
        <v>4.6462127187231902E-2</v>
      </c>
      <c r="T9" s="17">
        <v>8.8883420362191698E-2</v>
      </c>
      <c r="U9" s="17">
        <v>1.9437526176586901E-2</v>
      </c>
      <c r="V9" s="17">
        <v>4.43731971513662E-2</v>
      </c>
      <c r="W9" s="17">
        <v>6.2936726483056205E-2</v>
      </c>
      <c r="X9" s="17">
        <v>0.117892623439424</v>
      </c>
      <c r="Y9" s="17">
        <v>3.3692099287672597E-2</v>
      </c>
      <c r="Z9" s="17"/>
      <c r="AA9" s="17">
        <v>4.4772616591318502E-2</v>
      </c>
      <c r="AB9" s="17">
        <v>4.2349025677598198E-2</v>
      </c>
      <c r="AC9" s="17">
        <v>4.2847634123216197E-2</v>
      </c>
      <c r="AD9" s="17">
        <v>6.04247973042727E-2</v>
      </c>
      <c r="AE9" s="17"/>
      <c r="AF9" s="17">
        <v>3.8352478715881398E-2</v>
      </c>
      <c r="AG9" s="17">
        <v>5.0652388550921898E-2</v>
      </c>
      <c r="AH9" s="17">
        <v>1.30307921516278E-2</v>
      </c>
      <c r="AI9" s="17">
        <v>5.69156233763577E-2</v>
      </c>
      <c r="AJ9" s="17">
        <v>8.0738757452912105E-2</v>
      </c>
      <c r="AK9" s="17">
        <v>3.9870897971799997E-2</v>
      </c>
      <c r="AL9" s="17"/>
      <c r="AM9" s="17">
        <v>5.3670121979987898E-2</v>
      </c>
      <c r="AN9" s="17">
        <v>4.4177746720479798E-2</v>
      </c>
      <c r="AO9" s="17">
        <v>4.4093072843847197E-2</v>
      </c>
      <c r="AP9" s="17">
        <v>0</v>
      </c>
      <c r="AQ9" s="17">
        <v>4.2064718497242901E-2</v>
      </c>
      <c r="AR9" s="17"/>
      <c r="AS9" s="17">
        <v>5.2050986743549001E-2</v>
      </c>
      <c r="AT9" s="17">
        <v>3.8672336558544802E-2</v>
      </c>
      <c r="AU9" s="17">
        <v>5.7297085539803998E-2</v>
      </c>
      <c r="AV9" s="17"/>
      <c r="AW9" s="17">
        <v>6.1320883347824102E-2</v>
      </c>
      <c r="AX9" s="17">
        <v>4.64129299827458E-2</v>
      </c>
      <c r="AY9" s="17">
        <v>3.7914767870477699E-2</v>
      </c>
      <c r="AZ9" s="17">
        <v>3.6286252906030797E-2</v>
      </c>
      <c r="BA9" s="17">
        <v>4.9682155676579597E-2</v>
      </c>
      <c r="BB9" s="17"/>
      <c r="BC9" s="17">
        <v>4.0143321697665803E-2</v>
      </c>
      <c r="BD9" s="17">
        <v>4.7582134946098101E-2</v>
      </c>
      <c r="BE9" s="17" t="s">
        <v>101</v>
      </c>
      <c r="BF9" s="17">
        <v>6.15587991520848E-2</v>
      </c>
      <c r="BG9" s="17">
        <v>5.48975288848573E-2</v>
      </c>
      <c r="BH9" s="17">
        <v>5.4192273655506697E-2</v>
      </c>
      <c r="BI9" s="17">
        <v>7.3773898481652403E-2</v>
      </c>
      <c r="BJ9" s="17"/>
      <c r="BK9" s="17">
        <v>5.3575511278821798E-2</v>
      </c>
      <c r="BL9" s="17">
        <v>5.9737387295456197E-2</v>
      </c>
      <c r="BM9" s="17">
        <v>5.4653292485824199E-2</v>
      </c>
      <c r="BN9" s="17">
        <v>5.1271442248081098E-2</v>
      </c>
      <c r="BO9" s="17">
        <v>3.5682012829807798E-2</v>
      </c>
      <c r="BP9" s="17">
        <v>5.7885051027714601E-2</v>
      </c>
      <c r="BQ9" s="17">
        <v>1.7368838532526801E-2</v>
      </c>
      <c r="BR9" s="17">
        <v>1.56600925655534E-2</v>
      </c>
      <c r="BS9" s="17"/>
      <c r="BT9" s="17">
        <v>3.7689333732927398E-2</v>
      </c>
      <c r="BU9" s="17">
        <v>6.5623534872967001E-2</v>
      </c>
      <c r="BV9" s="17">
        <v>4.2884362696463299E-2</v>
      </c>
      <c r="BW9" s="17"/>
      <c r="BX9" s="17">
        <v>5.9128083964353803E-2</v>
      </c>
      <c r="BY9" s="17">
        <v>3.9460638491754199E-2</v>
      </c>
      <c r="BZ9" s="17"/>
      <c r="CA9" s="17">
        <v>2.61192649300226E-2</v>
      </c>
      <c r="CB9" s="17">
        <v>3.3854787210061903E-2</v>
      </c>
      <c r="CC9" s="17">
        <v>3.1681842237443497E-2</v>
      </c>
      <c r="CD9" s="17">
        <v>3.94457848773156E-2</v>
      </c>
      <c r="CE9" s="17">
        <v>6.4605374555487302E-2</v>
      </c>
    </row>
    <row r="10" spans="2:83" x14ac:dyDescent="0.35">
      <c r="B10" s="18" t="s">
        <v>313</v>
      </c>
      <c r="C10" s="17">
        <v>6.06812846945343E-2</v>
      </c>
      <c r="D10" s="17">
        <v>6.49589843171091E-2</v>
      </c>
      <c r="E10" s="17">
        <v>5.70465574848599E-2</v>
      </c>
      <c r="F10" s="17"/>
      <c r="G10" s="17">
        <v>0.12993106648646399</v>
      </c>
      <c r="H10" s="17">
        <v>5.8068748430434303E-2</v>
      </c>
      <c r="I10" s="17">
        <v>5.1727053626542403E-2</v>
      </c>
      <c r="J10" s="17">
        <v>4.2943975878148598E-2</v>
      </c>
      <c r="K10" s="17">
        <v>2.9780415872938702E-2</v>
      </c>
      <c r="L10" s="17">
        <v>5.8903042170561401E-2</v>
      </c>
      <c r="M10" s="17"/>
      <c r="N10" s="17">
        <v>4.2792200554799799E-2</v>
      </c>
      <c r="O10" s="17">
        <v>6.7938701936996401E-2</v>
      </c>
      <c r="P10" s="17">
        <v>6.11956426935256E-2</v>
      </c>
      <c r="Q10" s="17">
        <v>3.9569838123222602E-2</v>
      </c>
      <c r="R10" s="17">
        <v>0.10250338797062</v>
      </c>
      <c r="S10" s="17">
        <v>0.100680806396445</v>
      </c>
      <c r="T10" s="17">
        <v>3.9593161965486602E-2</v>
      </c>
      <c r="U10" s="17">
        <v>2.37687103599384E-2</v>
      </c>
      <c r="V10" s="17">
        <v>8.5633304399186594E-2</v>
      </c>
      <c r="W10" s="17">
        <v>4.8402665411438298E-2</v>
      </c>
      <c r="X10" s="17">
        <v>6.5064041523784602E-2</v>
      </c>
      <c r="Y10" s="17">
        <v>0</v>
      </c>
      <c r="Z10" s="17"/>
      <c r="AA10" s="17">
        <v>5.3209823800579002E-2</v>
      </c>
      <c r="AB10" s="17">
        <v>4.79828816937884E-2</v>
      </c>
      <c r="AC10" s="17">
        <v>8.9683647526725904E-2</v>
      </c>
      <c r="AD10" s="17">
        <v>5.6899967837686999E-2</v>
      </c>
      <c r="AE10" s="17"/>
      <c r="AF10" s="17">
        <v>6.8342816295400996E-2</v>
      </c>
      <c r="AG10" s="17">
        <v>4.5479054970958797E-2</v>
      </c>
      <c r="AH10" s="17">
        <v>9.1147055097191607E-2</v>
      </c>
      <c r="AI10" s="17">
        <v>6.4948284162498301E-2</v>
      </c>
      <c r="AJ10" s="17">
        <v>4.3533043753666602E-2</v>
      </c>
      <c r="AK10" s="17">
        <v>6.2031248813260803E-2</v>
      </c>
      <c r="AL10" s="17"/>
      <c r="AM10" s="17">
        <v>6.2632261844393494E-2</v>
      </c>
      <c r="AN10" s="17">
        <v>5.8873276810165097E-2</v>
      </c>
      <c r="AO10" s="17">
        <v>5.6820735983247002E-2</v>
      </c>
      <c r="AP10" s="17">
        <v>4.8434057862017203E-2</v>
      </c>
      <c r="AQ10" s="17">
        <v>3.97671023078029E-2</v>
      </c>
      <c r="AR10" s="17"/>
      <c r="AS10" s="17">
        <v>6.9576892113223696E-2</v>
      </c>
      <c r="AT10" s="17">
        <v>5.91763464990053E-2</v>
      </c>
      <c r="AU10" s="17">
        <v>6.00695491667603E-2</v>
      </c>
      <c r="AV10" s="17"/>
      <c r="AW10" s="17">
        <v>5.2597429627807099E-2</v>
      </c>
      <c r="AX10" s="17">
        <v>6.5905328096162605E-2</v>
      </c>
      <c r="AY10" s="17">
        <v>6.4839004725405006E-2</v>
      </c>
      <c r="AZ10" s="17">
        <v>4.8866308182450802E-2</v>
      </c>
      <c r="BA10" s="17">
        <v>9.3733431100518502E-2</v>
      </c>
      <c r="BB10" s="17"/>
      <c r="BC10" s="17">
        <v>6.8220176605079896E-2</v>
      </c>
      <c r="BD10" s="17">
        <v>4.64772079788843E-2</v>
      </c>
      <c r="BE10" s="17" t="s">
        <v>101</v>
      </c>
      <c r="BF10" s="17">
        <v>7.7267345296163498E-2</v>
      </c>
      <c r="BG10" s="17">
        <v>6.5505078281680298E-2</v>
      </c>
      <c r="BH10" s="17">
        <v>5.7924154579041001E-2</v>
      </c>
      <c r="BI10" s="17">
        <v>1.7123105239502001E-2</v>
      </c>
      <c r="BJ10" s="17"/>
      <c r="BK10" s="17">
        <v>5.7198732889691503E-2</v>
      </c>
      <c r="BL10" s="17">
        <v>5.4460072667089902E-2</v>
      </c>
      <c r="BM10" s="17">
        <v>5.6860595266360399E-2</v>
      </c>
      <c r="BN10" s="17">
        <v>5.6316791324042E-2</v>
      </c>
      <c r="BO10" s="17">
        <v>7.2799499698708206E-2</v>
      </c>
      <c r="BP10" s="17">
        <v>6.8228603725963802E-2</v>
      </c>
      <c r="BQ10" s="17">
        <v>5.4613361303528299E-2</v>
      </c>
      <c r="BR10" s="17">
        <v>7.1339971044903805E-2</v>
      </c>
      <c r="BS10" s="17"/>
      <c r="BT10" s="17">
        <v>5.5814641507166002E-2</v>
      </c>
      <c r="BU10" s="17">
        <v>4.2552930763163299E-2</v>
      </c>
      <c r="BV10" s="17">
        <v>7.2474482910088803E-2</v>
      </c>
      <c r="BW10" s="17"/>
      <c r="BX10" s="17">
        <v>8.5292164650880894E-2</v>
      </c>
      <c r="BY10" s="17">
        <v>5.4768023405039903E-2</v>
      </c>
      <c r="BZ10" s="17"/>
      <c r="CA10" s="17">
        <v>5.2567399164565903E-2</v>
      </c>
      <c r="CB10" s="17">
        <v>5.6931563489464501E-2</v>
      </c>
      <c r="CC10" s="17">
        <v>5.4602225435147797E-2</v>
      </c>
      <c r="CD10" s="17">
        <v>8.8234223715909499E-2</v>
      </c>
      <c r="CE10" s="17">
        <v>6.9437655191093198E-2</v>
      </c>
    </row>
    <row r="11" spans="2:83" ht="29" x14ac:dyDescent="0.35">
      <c r="B11" s="18" t="s">
        <v>314</v>
      </c>
      <c r="C11" s="17">
        <v>0.125602720063718</v>
      </c>
      <c r="D11" s="17">
        <v>0.13947418836249201</v>
      </c>
      <c r="E11" s="17">
        <v>0.110985222692793</v>
      </c>
      <c r="F11" s="17"/>
      <c r="G11" s="17">
        <v>0.16566799482726199</v>
      </c>
      <c r="H11" s="17">
        <v>0.130338178811954</v>
      </c>
      <c r="I11" s="17">
        <v>0.155276083233684</v>
      </c>
      <c r="J11" s="17">
        <v>0.106982990508381</v>
      </c>
      <c r="K11" s="17">
        <v>0.112938733918919</v>
      </c>
      <c r="L11" s="17">
        <v>9.4469678449977695E-2</v>
      </c>
      <c r="M11" s="17"/>
      <c r="N11" s="17">
        <v>0.13208666757738899</v>
      </c>
      <c r="O11" s="17">
        <v>8.7280782659434494E-2</v>
      </c>
      <c r="P11" s="17">
        <v>0.136362817019437</v>
      </c>
      <c r="Q11" s="17">
        <v>0.15000224921782199</v>
      </c>
      <c r="R11" s="17">
        <v>0.15502178696624999</v>
      </c>
      <c r="S11" s="17">
        <v>0.15144430314214699</v>
      </c>
      <c r="T11" s="17">
        <v>9.3227135595017094E-2</v>
      </c>
      <c r="U11" s="17">
        <v>0.162146320503535</v>
      </c>
      <c r="V11" s="17">
        <v>0.10200075872765001</v>
      </c>
      <c r="W11" s="17">
        <v>0.133843606626701</v>
      </c>
      <c r="X11" s="17">
        <v>8.4157878433609196E-2</v>
      </c>
      <c r="Y11" s="17">
        <v>0.18289406993860999</v>
      </c>
      <c r="Z11" s="17"/>
      <c r="AA11" s="17">
        <v>0.120433784422789</v>
      </c>
      <c r="AB11" s="17">
        <v>0.109922817716042</v>
      </c>
      <c r="AC11" s="17">
        <v>0.15754058395550899</v>
      </c>
      <c r="AD11" s="17">
        <v>0.11846094661015601</v>
      </c>
      <c r="AE11" s="17"/>
      <c r="AF11" s="17">
        <v>0.119186846786811</v>
      </c>
      <c r="AG11" s="17">
        <v>0.13413198757602701</v>
      </c>
      <c r="AH11" s="17">
        <v>0.150112759258093</v>
      </c>
      <c r="AI11" s="17">
        <v>0.11605803091979799</v>
      </c>
      <c r="AJ11" s="17">
        <v>9.4043036469619604E-2</v>
      </c>
      <c r="AK11" s="17">
        <v>0.15593602152227401</v>
      </c>
      <c r="AL11" s="17"/>
      <c r="AM11" s="17">
        <v>0.12542244161629701</v>
      </c>
      <c r="AN11" s="17">
        <v>0.10479669109645599</v>
      </c>
      <c r="AO11" s="17">
        <v>0.14677809839901099</v>
      </c>
      <c r="AP11" s="17">
        <v>5.4061064191119799E-2</v>
      </c>
      <c r="AQ11" s="17">
        <v>0.14642909045962099</v>
      </c>
      <c r="AR11" s="17"/>
      <c r="AS11" s="17">
        <v>0.119422739852241</v>
      </c>
      <c r="AT11" s="17">
        <v>0.11302014239510701</v>
      </c>
      <c r="AU11" s="17">
        <v>0.13605513384023199</v>
      </c>
      <c r="AV11" s="17"/>
      <c r="AW11" s="17">
        <v>0.15590603283872001</v>
      </c>
      <c r="AX11" s="17">
        <v>0.11790340458359</v>
      </c>
      <c r="AY11" s="17">
        <v>0.109766720495797</v>
      </c>
      <c r="AZ11" s="17">
        <v>0.126526123919565</v>
      </c>
      <c r="BA11" s="17">
        <v>0.106264214380437</v>
      </c>
      <c r="BB11" s="17"/>
      <c r="BC11" s="17">
        <v>0.12336142242793099</v>
      </c>
      <c r="BD11" s="17">
        <v>0.15224807826204401</v>
      </c>
      <c r="BE11" s="17" t="s">
        <v>101</v>
      </c>
      <c r="BF11" s="17">
        <v>0.11253053608399199</v>
      </c>
      <c r="BG11" s="17">
        <v>9.5085094294043798E-2</v>
      </c>
      <c r="BH11" s="17">
        <v>0.107811714099149</v>
      </c>
      <c r="BI11" s="17">
        <v>0.154332790049276</v>
      </c>
      <c r="BJ11" s="17"/>
      <c r="BK11" s="17">
        <v>8.6068376714723893E-2</v>
      </c>
      <c r="BL11" s="17">
        <v>0.13580126979382401</v>
      </c>
      <c r="BM11" s="17">
        <v>0.14501399265076501</v>
      </c>
      <c r="BN11" s="17">
        <v>0.11829380180969599</v>
      </c>
      <c r="BO11" s="17">
        <v>0.116327972999711</v>
      </c>
      <c r="BP11" s="17">
        <v>8.4412148291147904E-2</v>
      </c>
      <c r="BQ11" s="17">
        <v>0.14681695832566999</v>
      </c>
      <c r="BR11" s="17">
        <v>0.12570934837708</v>
      </c>
      <c r="BS11" s="17"/>
      <c r="BT11" s="17">
        <v>0.124972469881551</v>
      </c>
      <c r="BU11" s="17">
        <v>0.106932860050119</v>
      </c>
      <c r="BV11" s="17">
        <v>0.13811341360214399</v>
      </c>
      <c r="BW11" s="17"/>
      <c r="BX11" s="17">
        <v>0.12684696660396699</v>
      </c>
      <c r="BY11" s="17">
        <v>0.140945936496638</v>
      </c>
      <c r="BZ11" s="17"/>
      <c r="CA11" s="17">
        <v>8.3911408036608098E-2</v>
      </c>
      <c r="CB11" s="17">
        <v>0.13634780078483999</v>
      </c>
      <c r="CC11" s="17">
        <v>0.115705457249845</v>
      </c>
      <c r="CD11" s="17">
        <v>0.167189848555655</v>
      </c>
      <c r="CE11" s="17">
        <v>0.14773868788115299</v>
      </c>
    </row>
    <row r="12" spans="2:83" x14ac:dyDescent="0.35">
      <c r="B12" s="18" t="s">
        <v>315</v>
      </c>
      <c r="C12" s="17">
        <v>0.357757201417022</v>
      </c>
      <c r="D12" s="17">
        <v>0.34397139783016201</v>
      </c>
      <c r="E12" s="17">
        <v>0.37269794428446301</v>
      </c>
      <c r="F12" s="17"/>
      <c r="G12" s="17">
        <v>0.30193910465574703</v>
      </c>
      <c r="H12" s="17">
        <v>0.33315879472030901</v>
      </c>
      <c r="I12" s="17">
        <v>0.32600369214804698</v>
      </c>
      <c r="J12" s="17">
        <v>0.42483347797753701</v>
      </c>
      <c r="K12" s="17">
        <v>0.33115486576057002</v>
      </c>
      <c r="L12" s="17">
        <v>0.40437348725051903</v>
      </c>
      <c r="M12" s="17"/>
      <c r="N12" s="17">
        <v>0.32300172304666702</v>
      </c>
      <c r="O12" s="17">
        <v>0.40322986903623498</v>
      </c>
      <c r="P12" s="17">
        <v>0.34157310306294197</v>
      </c>
      <c r="Q12" s="17">
        <v>0.34744014685854602</v>
      </c>
      <c r="R12" s="17">
        <v>0.35288834269492098</v>
      </c>
      <c r="S12" s="17">
        <v>0.39864271316085198</v>
      </c>
      <c r="T12" s="17">
        <v>0.34673597905132297</v>
      </c>
      <c r="U12" s="17">
        <v>0.35471808919140402</v>
      </c>
      <c r="V12" s="17">
        <v>0.34430691056163598</v>
      </c>
      <c r="W12" s="17">
        <v>0.36355608500567399</v>
      </c>
      <c r="X12" s="17">
        <v>0.32808415765651899</v>
      </c>
      <c r="Y12" s="17">
        <v>0.40081838203943099</v>
      </c>
      <c r="Z12" s="17"/>
      <c r="AA12" s="17">
        <v>0.38808560997371899</v>
      </c>
      <c r="AB12" s="17">
        <v>0.39512801319088198</v>
      </c>
      <c r="AC12" s="17">
        <v>0.31184863825812598</v>
      </c>
      <c r="AD12" s="17">
        <v>0.32745558667128499</v>
      </c>
      <c r="AE12" s="17"/>
      <c r="AF12" s="17">
        <v>0.326984965342908</v>
      </c>
      <c r="AG12" s="17">
        <v>0.39621871816327597</v>
      </c>
      <c r="AH12" s="17">
        <v>0.33571870872596599</v>
      </c>
      <c r="AI12" s="17">
        <v>0.36352869026739898</v>
      </c>
      <c r="AJ12" s="17">
        <v>0.36772355467797002</v>
      </c>
      <c r="AK12" s="17">
        <v>0.27589877058636098</v>
      </c>
      <c r="AL12" s="17"/>
      <c r="AM12" s="17">
        <v>0.38212202691534902</v>
      </c>
      <c r="AN12" s="17">
        <v>0.33525348801494398</v>
      </c>
      <c r="AO12" s="17">
        <v>0.379339564434787</v>
      </c>
      <c r="AP12" s="17">
        <v>0.408969364379904</v>
      </c>
      <c r="AQ12" s="17">
        <v>0.34659313927921598</v>
      </c>
      <c r="AR12" s="17"/>
      <c r="AS12" s="17">
        <v>0.38993456163802398</v>
      </c>
      <c r="AT12" s="17">
        <v>0.34054003608408701</v>
      </c>
      <c r="AU12" s="17">
        <v>0.375539850074325</v>
      </c>
      <c r="AV12" s="17"/>
      <c r="AW12" s="17">
        <v>0.32468853290675398</v>
      </c>
      <c r="AX12" s="17">
        <v>0.368461776062179</v>
      </c>
      <c r="AY12" s="17">
        <v>0.38496664010295001</v>
      </c>
      <c r="AZ12" s="17">
        <v>0.36950592431002799</v>
      </c>
      <c r="BA12" s="17">
        <v>0.273621961336874</v>
      </c>
      <c r="BB12" s="17"/>
      <c r="BC12" s="17">
        <v>0.37363641446389001</v>
      </c>
      <c r="BD12" s="17">
        <v>0.349050425480805</v>
      </c>
      <c r="BE12" s="17" t="s">
        <v>101</v>
      </c>
      <c r="BF12" s="17">
        <v>0.30538531517670903</v>
      </c>
      <c r="BG12" s="17">
        <v>0.36784727747875301</v>
      </c>
      <c r="BH12" s="17">
        <v>0.36702312662838898</v>
      </c>
      <c r="BI12" s="17">
        <v>0.30617515054738298</v>
      </c>
      <c r="BJ12" s="17"/>
      <c r="BK12" s="17">
        <v>0.346659533857402</v>
      </c>
      <c r="BL12" s="17">
        <v>0.344275093060256</v>
      </c>
      <c r="BM12" s="17">
        <v>0.38096616228192498</v>
      </c>
      <c r="BN12" s="17">
        <v>0.34887201856266098</v>
      </c>
      <c r="BO12" s="17">
        <v>0.38802707928043301</v>
      </c>
      <c r="BP12" s="17">
        <v>0.38707316023182903</v>
      </c>
      <c r="BQ12" s="17">
        <v>0.30387655789997198</v>
      </c>
      <c r="BR12" s="17">
        <v>0.32038646659428599</v>
      </c>
      <c r="BS12" s="17"/>
      <c r="BT12" s="17">
        <v>0.37061184950793402</v>
      </c>
      <c r="BU12" s="17">
        <v>0.37469687093210002</v>
      </c>
      <c r="BV12" s="17">
        <v>0.33766939640581101</v>
      </c>
      <c r="BW12" s="17"/>
      <c r="BX12" s="17">
        <v>0.30158731345254203</v>
      </c>
      <c r="BY12" s="17">
        <v>0.376456410969019</v>
      </c>
      <c r="BZ12" s="17"/>
      <c r="CA12" s="17">
        <v>0.26586384434551102</v>
      </c>
      <c r="CB12" s="17">
        <v>0.38534681413175598</v>
      </c>
      <c r="CC12" s="17">
        <v>0.38653639724394201</v>
      </c>
      <c r="CD12" s="17">
        <v>0.357250149966095</v>
      </c>
      <c r="CE12" s="17">
        <v>0.31335450131395898</v>
      </c>
    </row>
    <row r="13" spans="2:83" x14ac:dyDescent="0.35">
      <c r="B13" s="18" t="s">
        <v>316</v>
      </c>
      <c r="C13" s="17">
        <v>0.35476600686493698</v>
      </c>
      <c r="D13" s="17">
        <v>0.33403220664649103</v>
      </c>
      <c r="E13" s="17">
        <v>0.37599909545403198</v>
      </c>
      <c r="F13" s="17"/>
      <c r="G13" s="17">
        <v>0.317283892379219</v>
      </c>
      <c r="H13" s="17">
        <v>0.392475292019768</v>
      </c>
      <c r="I13" s="17">
        <v>0.39211742230478502</v>
      </c>
      <c r="J13" s="17">
        <v>0.330994705191824</v>
      </c>
      <c r="K13" s="17">
        <v>0.37993695611407602</v>
      </c>
      <c r="L13" s="17">
        <v>0.32105327142272699</v>
      </c>
      <c r="M13" s="17"/>
      <c r="N13" s="17">
        <v>0.42439232414132599</v>
      </c>
      <c r="O13" s="17">
        <v>0.35709493582782498</v>
      </c>
      <c r="P13" s="17">
        <v>0.36569187809369202</v>
      </c>
      <c r="Q13" s="17">
        <v>0.39007593515871603</v>
      </c>
      <c r="R13" s="17">
        <v>0.26520138377182201</v>
      </c>
      <c r="S13" s="17">
        <v>0.25641414724631401</v>
      </c>
      <c r="T13" s="17">
        <v>0.34541146273033801</v>
      </c>
      <c r="U13" s="17">
        <v>0.40973018076058298</v>
      </c>
      <c r="V13" s="17">
        <v>0.37278717654460403</v>
      </c>
      <c r="W13" s="17">
        <v>0.340260455721698</v>
      </c>
      <c r="X13" s="17">
        <v>0.343564197037589</v>
      </c>
      <c r="Y13" s="17">
        <v>0.33673684476481403</v>
      </c>
      <c r="Z13" s="17"/>
      <c r="AA13" s="17">
        <v>0.36852262994028301</v>
      </c>
      <c r="AB13" s="17">
        <v>0.35437145895130401</v>
      </c>
      <c r="AC13" s="17">
        <v>0.341313398181183</v>
      </c>
      <c r="AD13" s="17">
        <v>0.35281270245761398</v>
      </c>
      <c r="AE13" s="17"/>
      <c r="AF13" s="17">
        <v>0.40642733594895603</v>
      </c>
      <c r="AG13" s="17">
        <v>0.329801028623597</v>
      </c>
      <c r="AH13" s="17">
        <v>0.34632142871774702</v>
      </c>
      <c r="AI13" s="17">
        <v>0.351548248308857</v>
      </c>
      <c r="AJ13" s="17">
        <v>0.328406780467073</v>
      </c>
      <c r="AK13" s="17">
        <v>0.37356294596337097</v>
      </c>
      <c r="AL13" s="17"/>
      <c r="AM13" s="17">
        <v>0.32627815321020898</v>
      </c>
      <c r="AN13" s="17">
        <v>0.414209122012621</v>
      </c>
      <c r="AO13" s="17">
        <v>0.32198948148839301</v>
      </c>
      <c r="AP13" s="17">
        <v>0.48853551356695901</v>
      </c>
      <c r="AQ13" s="17">
        <v>0.33925228794797302</v>
      </c>
      <c r="AR13" s="17"/>
      <c r="AS13" s="17">
        <v>0.31873068309738101</v>
      </c>
      <c r="AT13" s="17">
        <v>0.41258974330127002</v>
      </c>
      <c r="AU13" s="17">
        <v>0.33585975497409598</v>
      </c>
      <c r="AV13" s="17"/>
      <c r="AW13" s="17">
        <v>0.34401471717928001</v>
      </c>
      <c r="AX13" s="17">
        <v>0.35070678162151497</v>
      </c>
      <c r="AY13" s="17">
        <v>0.36158707052451999</v>
      </c>
      <c r="AZ13" s="17">
        <v>0.38673787482395799</v>
      </c>
      <c r="BA13" s="17">
        <v>0.46209173165241102</v>
      </c>
      <c r="BB13" s="17"/>
      <c r="BC13" s="17">
        <v>0.33512340346949199</v>
      </c>
      <c r="BD13" s="17">
        <v>0.35745380116697401</v>
      </c>
      <c r="BE13" s="17" t="s">
        <v>101</v>
      </c>
      <c r="BF13" s="17">
        <v>0.39083765917017699</v>
      </c>
      <c r="BG13" s="17">
        <v>0.35347443703527798</v>
      </c>
      <c r="BH13" s="17">
        <v>0.37278905580195998</v>
      </c>
      <c r="BI13" s="17">
        <v>0.35832497329390001</v>
      </c>
      <c r="BJ13" s="17"/>
      <c r="BK13" s="17">
        <v>0.36355619292228603</v>
      </c>
      <c r="BL13" s="17">
        <v>0.35105061597533399</v>
      </c>
      <c r="BM13" s="17">
        <v>0.31559726293875101</v>
      </c>
      <c r="BN13" s="17">
        <v>0.36353611405400099</v>
      </c>
      <c r="BO13" s="17">
        <v>0.35957540214626099</v>
      </c>
      <c r="BP13" s="17">
        <v>0.36802401821839398</v>
      </c>
      <c r="BQ13" s="17">
        <v>0.425793009870997</v>
      </c>
      <c r="BR13" s="17">
        <v>0.42747145701101802</v>
      </c>
      <c r="BS13" s="17"/>
      <c r="BT13" s="17">
        <v>0.37704221977354002</v>
      </c>
      <c r="BU13" s="17">
        <v>0.33642736175653198</v>
      </c>
      <c r="BV13" s="17">
        <v>0.35295543820814002</v>
      </c>
      <c r="BW13" s="17"/>
      <c r="BX13" s="17">
        <v>0.39364527637833602</v>
      </c>
      <c r="BY13" s="17">
        <v>0.33688921826816798</v>
      </c>
      <c r="BZ13" s="17"/>
      <c r="CA13" s="17">
        <v>0.56259460150142804</v>
      </c>
      <c r="CB13" s="17">
        <v>0.37272732381629198</v>
      </c>
      <c r="CC13" s="17">
        <v>0.35901781112910602</v>
      </c>
      <c r="CD13" s="17">
        <v>0.30414923305664099</v>
      </c>
      <c r="CE13" s="17">
        <v>0.34168932605846197</v>
      </c>
    </row>
    <row r="14" spans="2:83" x14ac:dyDescent="0.35">
      <c r="B14" s="18" t="s">
        <v>113</v>
      </c>
      <c r="C14" s="19">
        <v>5.3655584114159098E-2</v>
      </c>
      <c r="D14" s="19">
        <v>6.3672549809235798E-2</v>
      </c>
      <c r="E14" s="19">
        <v>4.2490749899300503E-2</v>
      </c>
      <c r="F14" s="19"/>
      <c r="G14" s="19">
        <v>2.43346454849779E-2</v>
      </c>
      <c r="H14" s="19">
        <v>5.6267586139976698E-2</v>
      </c>
      <c r="I14" s="19">
        <v>3.2068212170613203E-2</v>
      </c>
      <c r="J14" s="19">
        <v>5.5245171738255099E-2</v>
      </c>
      <c r="K14" s="19">
        <v>9.6886912073886694E-2</v>
      </c>
      <c r="L14" s="19">
        <v>5.8399891273818602E-2</v>
      </c>
      <c r="M14" s="19"/>
      <c r="N14" s="19">
        <v>3.50115935830995E-2</v>
      </c>
      <c r="O14" s="19">
        <v>6.5964723494617294E-2</v>
      </c>
      <c r="P14" s="19">
        <v>3.2774886113817001E-2</v>
      </c>
      <c r="Q14" s="19">
        <v>6.3281095130991505E-2</v>
      </c>
      <c r="R14" s="19">
        <v>7.0745326085296503E-2</v>
      </c>
      <c r="S14" s="19">
        <v>4.6355902867010301E-2</v>
      </c>
      <c r="T14" s="19">
        <v>8.6148840295643403E-2</v>
      </c>
      <c r="U14" s="19">
        <v>3.01991730079532E-2</v>
      </c>
      <c r="V14" s="19">
        <v>5.08986526155569E-2</v>
      </c>
      <c r="W14" s="19">
        <v>5.1000460751432497E-2</v>
      </c>
      <c r="X14" s="19">
        <v>6.1237101909074901E-2</v>
      </c>
      <c r="Y14" s="19">
        <v>4.5858603969472E-2</v>
      </c>
      <c r="Z14" s="19"/>
      <c r="AA14" s="19">
        <v>2.4975535271311598E-2</v>
      </c>
      <c r="AB14" s="19">
        <v>5.0245802770384998E-2</v>
      </c>
      <c r="AC14" s="19">
        <v>5.6766097955239098E-2</v>
      </c>
      <c r="AD14" s="19">
        <v>8.3945999118985204E-2</v>
      </c>
      <c r="AE14" s="19"/>
      <c r="AF14" s="19">
        <v>4.0705556910042497E-2</v>
      </c>
      <c r="AG14" s="19">
        <v>4.3716822115219101E-2</v>
      </c>
      <c r="AH14" s="19">
        <v>6.3669256049375594E-2</v>
      </c>
      <c r="AI14" s="19">
        <v>4.7001122965089702E-2</v>
      </c>
      <c r="AJ14" s="19">
        <v>8.5554827178758105E-2</v>
      </c>
      <c r="AK14" s="19">
        <v>9.2700115142933706E-2</v>
      </c>
      <c r="AL14" s="19"/>
      <c r="AM14" s="19">
        <v>4.9874994433762698E-2</v>
      </c>
      <c r="AN14" s="19">
        <v>4.2689675345334702E-2</v>
      </c>
      <c r="AO14" s="19">
        <v>5.0979046850714603E-2</v>
      </c>
      <c r="AP14" s="19">
        <v>0</v>
      </c>
      <c r="AQ14" s="19">
        <v>8.5893661508143496E-2</v>
      </c>
      <c r="AR14" s="19"/>
      <c r="AS14" s="19">
        <v>5.0284136555582101E-2</v>
      </c>
      <c r="AT14" s="19">
        <v>3.6001395161986298E-2</v>
      </c>
      <c r="AU14" s="19">
        <v>3.5178626404782802E-2</v>
      </c>
      <c r="AV14" s="19"/>
      <c r="AW14" s="19">
        <v>6.1472404099614797E-2</v>
      </c>
      <c r="AX14" s="19">
        <v>5.0609779653807703E-2</v>
      </c>
      <c r="AY14" s="19">
        <v>4.0925796280850697E-2</v>
      </c>
      <c r="AZ14" s="19">
        <v>3.2077515857967302E-2</v>
      </c>
      <c r="BA14" s="19">
        <v>1.4606505853180201E-2</v>
      </c>
      <c r="BB14" s="19"/>
      <c r="BC14" s="19">
        <v>5.95152613359414E-2</v>
      </c>
      <c r="BD14" s="19">
        <v>4.7188352165194701E-2</v>
      </c>
      <c r="BE14" s="19" t="s">
        <v>101</v>
      </c>
      <c r="BF14" s="19">
        <v>5.2420345120874901E-2</v>
      </c>
      <c r="BG14" s="19">
        <v>6.3190584025386895E-2</v>
      </c>
      <c r="BH14" s="19">
        <v>4.0259675235954501E-2</v>
      </c>
      <c r="BI14" s="19">
        <v>9.0270082388286904E-2</v>
      </c>
      <c r="BJ14" s="19"/>
      <c r="BK14" s="19">
        <v>9.2941652337074604E-2</v>
      </c>
      <c r="BL14" s="19">
        <v>5.4675561208039798E-2</v>
      </c>
      <c r="BM14" s="19">
        <v>4.6908694376374002E-2</v>
      </c>
      <c r="BN14" s="19">
        <v>6.1709832001518299E-2</v>
      </c>
      <c r="BO14" s="19">
        <v>2.7588033045078401E-2</v>
      </c>
      <c r="BP14" s="19">
        <v>3.4377018504949799E-2</v>
      </c>
      <c r="BQ14" s="19">
        <v>5.1531274067305503E-2</v>
      </c>
      <c r="BR14" s="19">
        <v>3.94326644071595E-2</v>
      </c>
      <c r="BS14" s="19"/>
      <c r="BT14" s="19">
        <v>3.3869485596881299E-2</v>
      </c>
      <c r="BU14" s="19">
        <v>7.3766441625119306E-2</v>
      </c>
      <c r="BV14" s="19">
        <v>5.5902906177352198E-2</v>
      </c>
      <c r="BW14" s="19"/>
      <c r="BX14" s="19">
        <v>3.3500194949920799E-2</v>
      </c>
      <c r="BY14" s="19">
        <v>5.1479772369379999E-2</v>
      </c>
      <c r="BZ14" s="19"/>
      <c r="CA14" s="19">
        <v>8.9434820218641294E-3</v>
      </c>
      <c r="CB14" s="19">
        <v>1.47917105675857E-2</v>
      </c>
      <c r="CC14" s="19">
        <v>5.2456266704515898E-2</v>
      </c>
      <c r="CD14" s="19">
        <v>4.3730759828384203E-2</v>
      </c>
      <c r="CE14" s="19">
        <v>6.31744549998461E-2</v>
      </c>
    </row>
    <row r="15" spans="2:83" x14ac:dyDescent="0.35">
      <c r="B15" s="16"/>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312</v>
      </c>
      <c r="C9" s="17">
        <v>5.0283483762476801E-2</v>
      </c>
      <c r="D9" s="17">
        <v>4.9223359690994603E-2</v>
      </c>
      <c r="E9" s="17">
        <v>5.0784110971352402E-2</v>
      </c>
      <c r="F9" s="17"/>
      <c r="G9" s="17">
        <v>4.91166435034898E-2</v>
      </c>
      <c r="H9" s="17">
        <v>3.0131110502378398E-2</v>
      </c>
      <c r="I9" s="17">
        <v>3.9694717565201702E-2</v>
      </c>
      <c r="J9" s="17">
        <v>4.1105832852209499E-2</v>
      </c>
      <c r="K9" s="17">
        <v>4.4330385452924802E-2</v>
      </c>
      <c r="L9" s="17">
        <v>8.7511126529614999E-2</v>
      </c>
      <c r="M9" s="17"/>
      <c r="N9" s="17">
        <v>4.7763523344172498E-2</v>
      </c>
      <c r="O9" s="17">
        <v>5.0261460347699301E-2</v>
      </c>
      <c r="P9" s="17">
        <v>7.5633810233782003E-2</v>
      </c>
      <c r="Q9" s="17">
        <v>1.7391700953324402E-2</v>
      </c>
      <c r="R9" s="17">
        <v>5.4166515529882199E-2</v>
      </c>
      <c r="S9" s="17">
        <v>4.47555184341977E-2</v>
      </c>
      <c r="T9" s="17">
        <v>6.2835802479236105E-2</v>
      </c>
      <c r="U9" s="17">
        <v>2.1849619712573699E-2</v>
      </c>
      <c r="V9" s="17">
        <v>4.2106278304545899E-2</v>
      </c>
      <c r="W9" s="17">
        <v>6.5963355684903704E-2</v>
      </c>
      <c r="X9" s="17">
        <v>8.6458280959320705E-2</v>
      </c>
      <c r="Y9" s="17">
        <v>2.7140687491408199E-2</v>
      </c>
      <c r="Z9" s="17"/>
      <c r="AA9" s="17">
        <v>6.0789986746017002E-2</v>
      </c>
      <c r="AB9" s="17">
        <v>4.8478473220856799E-2</v>
      </c>
      <c r="AC9" s="17">
        <v>4.3896878676594697E-2</v>
      </c>
      <c r="AD9" s="17">
        <v>4.6840663580517999E-2</v>
      </c>
      <c r="AE9" s="17"/>
      <c r="AF9" s="17">
        <v>3.9111289837982101E-2</v>
      </c>
      <c r="AG9" s="17">
        <v>5.6458024552239097E-2</v>
      </c>
      <c r="AH9" s="17">
        <v>2.09535819961412E-2</v>
      </c>
      <c r="AI9" s="17">
        <v>5.4654529920938E-2</v>
      </c>
      <c r="AJ9" s="17">
        <v>7.7631609050165806E-2</v>
      </c>
      <c r="AK9" s="17">
        <v>5.7050564122099301E-2</v>
      </c>
      <c r="AL9" s="17"/>
      <c r="AM9" s="17">
        <v>6.1125273792867398E-2</v>
      </c>
      <c r="AN9" s="17">
        <v>3.38576375988612E-2</v>
      </c>
      <c r="AO9" s="17">
        <v>7.31131016594532E-2</v>
      </c>
      <c r="AP9" s="17">
        <v>0</v>
      </c>
      <c r="AQ9" s="17">
        <v>3.7748042219974298E-2</v>
      </c>
      <c r="AR9" s="17"/>
      <c r="AS9" s="17">
        <v>5.5616121559336498E-2</v>
      </c>
      <c r="AT9" s="17">
        <v>3.4787804398921297E-2</v>
      </c>
      <c r="AU9" s="17">
        <v>7.2480103168783297E-2</v>
      </c>
      <c r="AV9" s="17"/>
      <c r="AW9" s="17">
        <v>4.3077581170432498E-2</v>
      </c>
      <c r="AX9" s="17">
        <v>3.84065690783571E-2</v>
      </c>
      <c r="AY9" s="17">
        <v>6.1668153378603499E-2</v>
      </c>
      <c r="AZ9" s="17">
        <v>6.6074722955672294E-2</v>
      </c>
      <c r="BA9" s="17">
        <v>4.9750578668854899E-2</v>
      </c>
      <c r="BB9" s="17"/>
      <c r="BC9" s="17">
        <v>6.0277833058357003E-2</v>
      </c>
      <c r="BD9" s="17">
        <v>3.6022898584788701E-2</v>
      </c>
      <c r="BE9" s="17" t="s">
        <v>101</v>
      </c>
      <c r="BF9" s="17">
        <v>3.9198793106506799E-2</v>
      </c>
      <c r="BG9" s="17">
        <v>5.3291010474383498E-2</v>
      </c>
      <c r="BH9" s="17">
        <v>5.1886204151383702E-2</v>
      </c>
      <c r="BI9" s="17">
        <v>5.3431896988323402E-2</v>
      </c>
      <c r="BJ9" s="17"/>
      <c r="BK9" s="17">
        <v>4.8352149237988799E-2</v>
      </c>
      <c r="BL9" s="17">
        <v>4.8361412908309101E-2</v>
      </c>
      <c r="BM9" s="17">
        <v>6.1160092540640899E-2</v>
      </c>
      <c r="BN9" s="17">
        <v>4.6806152027686898E-2</v>
      </c>
      <c r="BO9" s="17">
        <v>4.70672406751231E-2</v>
      </c>
      <c r="BP9" s="17">
        <v>6.3485272976987403E-2</v>
      </c>
      <c r="BQ9" s="17">
        <v>2.82075186766335E-2</v>
      </c>
      <c r="BR9" s="17">
        <v>4.19110481766563E-2</v>
      </c>
      <c r="BS9" s="17"/>
      <c r="BT9" s="17">
        <v>4.1695170508488998E-2</v>
      </c>
      <c r="BU9" s="17">
        <v>7.2314391125903404E-2</v>
      </c>
      <c r="BV9" s="17">
        <v>4.2170029075219301E-2</v>
      </c>
      <c r="BW9" s="17"/>
      <c r="BX9" s="17">
        <v>5.4878520563702897E-2</v>
      </c>
      <c r="BY9" s="17">
        <v>4.1995959195616002E-2</v>
      </c>
      <c r="BZ9" s="17"/>
      <c r="CA9" s="17">
        <v>3.6279879569254297E-2</v>
      </c>
      <c r="CB9" s="17">
        <v>4.3125169957304803E-2</v>
      </c>
      <c r="CC9" s="17">
        <v>3.82027396485176E-2</v>
      </c>
      <c r="CD9" s="17">
        <v>2.9653926295756999E-2</v>
      </c>
      <c r="CE9" s="17">
        <v>5.6419902508445301E-2</v>
      </c>
    </row>
    <row r="10" spans="2:83" x14ac:dyDescent="0.35">
      <c r="B10" s="18" t="s">
        <v>313</v>
      </c>
      <c r="C10" s="17">
        <v>5.7259959324946499E-2</v>
      </c>
      <c r="D10" s="17">
        <v>6.4337662594551495E-2</v>
      </c>
      <c r="E10" s="17">
        <v>4.9988990820057901E-2</v>
      </c>
      <c r="F10" s="17"/>
      <c r="G10" s="17">
        <v>0.106806932814833</v>
      </c>
      <c r="H10" s="17">
        <v>5.5879974491765003E-2</v>
      </c>
      <c r="I10" s="17">
        <v>6.3299422196287605E-2</v>
      </c>
      <c r="J10" s="17">
        <v>2.5363301615249901E-2</v>
      </c>
      <c r="K10" s="17">
        <v>4.0721688842743901E-2</v>
      </c>
      <c r="L10" s="17">
        <v>5.7296873884831699E-2</v>
      </c>
      <c r="M10" s="17"/>
      <c r="N10" s="17">
        <v>5.0158466163805503E-2</v>
      </c>
      <c r="O10" s="17">
        <v>4.3241249765509901E-2</v>
      </c>
      <c r="P10" s="17">
        <v>8.5742053562006801E-2</v>
      </c>
      <c r="Q10" s="17">
        <v>2.7654086915733098E-2</v>
      </c>
      <c r="R10" s="17">
        <v>5.5979700607989E-2</v>
      </c>
      <c r="S10" s="17">
        <v>0.106627100447393</v>
      </c>
      <c r="T10" s="17">
        <v>2.5565404121671801E-2</v>
      </c>
      <c r="U10" s="17">
        <v>2.5451107541049602E-2</v>
      </c>
      <c r="V10" s="17">
        <v>7.0236880190465895E-2</v>
      </c>
      <c r="W10" s="17">
        <v>5.48905875265666E-2</v>
      </c>
      <c r="X10" s="17">
        <v>7.1966081629332102E-2</v>
      </c>
      <c r="Y10" s="17">
        <v>8.0892775433524605E-2</v>
      </c>
      <c r="Z10" s="17"/>
      <c r="AA10" s="17">
        <v>5.12489656648418E-2</v>
      </c>
      <c r="AB10" s="17">
        <v>5.2056231165607397E-2</v>
      </c>
      <c r="AC10" s="17">
        <v>6.8174644427097697E-2</v>
      </c>
      <c r="AD10" s="17">
        <v>6.00070782195695E-2</v>
      </c>
      <c r="AE10" s="17"/>
      <c r="AF10" s="17">
        <v>6.7712765944658596E-2</v>
      </c>
      <c r="AG10" s="17">
        <v>5.0261460792419901E-2</v>
      </c>
      <c r="AH10" s="17">
        <v>5.5747339321111498E-2</v>
      </c>
      <c r="AI10" s="17">
        <v>5.7324070538694601E-2</v>
      </c>
      <c r="AJ10" s="17">
        <v>5.3719289680991898E-2</v>
      </c>
      <c r="AK10" s="17">
        <v>6.4908806486876802E-2</v>
      </c>
      <c r="AL10" s="17"/>
      <c r="AM10" s="17">
        <v>6.2075120804579602E-2</v>
      </c>
      <c r="AN10" s="17">
        <v>5.9044877589508701E-2</v>
      </c>
      <c r="AO10" s="17">
        <v>6.38178891244289E-2</v>
      </c>
      <c r="AP10" s="17">
        <v>4.8434057862017203E-2</v>
      </c>
      <c r="AQ10" s="17">
        <v>3.8339800414863998E-2</v>
      </c>
      <c r="AR10" s="17"/>
      <c r="AS10" s="17">
        <v>6.5926645041082393E-2</v>
      </c>
      <c r="AT10" s="17">
        <v>6.7898970562485603E-2</v>
      </c>
      <c r="AU10" s="17">
        <v>4.4202598217123898E-2</v>
      </c>
      <c r="AV10" s="17"/>
      <c r="AW10" s="17">
        <v>5.3801939719858402E-2</v>
      </c>
      <c r="AX10" s="17">
        <v>5.1645422029286202E-2</v>
      </c>
      <c r="AY10" s="17">
        <v>5.8243370720696602E-2</v>
      </c>
      <c r="AZ10" s="17">
        <v>5.9002695677741898E-2</v>
      </c>
      <c r="BA10" s="17">
        <v>0.12410087003288101</v>
      </c>
      <c r="BB10" s="17"/>
      <c r="BC10" s="17">
        <v>6.3406220246264605E-2</v>
      </c>
      <c r="BD10" s="17">
        <v>6.5792624670581598E-2</v>
      </c>
      <c r="BE10" s="17" t="s">
        <v>101</v>
      </c>
      <c r="BF10" s="17">
        <v>2.91058186313073E-2</v>
      </c>
      <c r="BG10" s="17">
        <v>4.70563017404508E-2</v>
      </c>
      <c r="BH10" s="17">
        <v>4.8309064388622501E-2</v>
      </c>
      <c r="BI10" s="17">
        <v>2.1961439634192999E-2</v>
      </c>
      <c r="BJ10" s="17"/>
      <c r="BK10" s="17">
        <v>5.0436684918081502E-2</v>
      </c>
      <c r="BL10" s="17">
        <v>6.0536939768249302E-2</v>
      </c>
      <c r="BM10" s="17">
        <v>4.6793846205054897E-2</v>
      </c>
      <c r="BN10" s="17">
        <v>5.9935368620922302E-2</v>
      </c>
      <c r="BO10" s="17">
        <v>7.4540959055454603E-2</v>
      </c>
      <c r="BP10" s="17">
        <v>5.0029978241244603E-2</v>
      </c>
      <c r="BQ10" s="17">
        <v>6.9807379668407707E-2</v>
      </c>
      <c r="BR10" s="17">
        <v>4.56051020974916E-2</v>
      </c>
      <c r="BS10" s="17"/>
      <c r="BT10" s="17">
        <v>5.8014427367759497E-2</v>
      </c>
      <c r="BU10" s="17">
        <v>5.3203326759876497E-2</v>
      </c>
      <c r="BV10" s="17">
        <v>5.46981716420104E-2</v>
      </c>
      <c r="BW10" s="17"/>
      <c r="BX10" s="17">
        <v>7.2096029540022602E-2</v>
      </c>
      <c r="BY10" s="17">
        <v>5.3675429054388699E-2</v>
      </c>
      <c r="BZ10" s="17"/>
      <c r="CA10" s="17">
        <v>6.2206119688257101E-2</v>
      </c>
      <c r="CB10" s="17">
        <v>6.2105359388695699E-2</v>
      </c>
      <c r="CC10" s="17">
        <v>4.54983617548343E-2</v>
      </c>
      <c r="CD10" s="17">
        <v>6.3080935863066498E-2</v>
      </c>
      <c r="CE10" s="17">
        <v>6.9609432220344103E-2</v>
      </c>
    </row>
    <row r="11" spans="2:83" ht="29" x14ac:dyDescent="0.35">
      <c r="B11" s="18" t="s">
        <v>314</v>
      </c>
      <c r="C11" s="17">
        <v>0.117100880374197</v>
      </c>
      <c r="D11" s="17">
        <v>0.13583446921216899</v>
      </c>
      <c r="E11" s="17">
        <v>9.9863314913410495E-2</v>
      </c>
      <c r="F11" s="17"/>
      <c r="G11" s="17">
        <v>0.19114959881825799</v>
      </c>
      <c r="H11" s="17">
        <v>0.123173492235161</v>
      </c>
      <c r="I11" s="17">
        <v>0.14811646868476799</v>
      </c>
      <c r="J11" s="17">
        <v>9.1684264739051502E-2</v>
      </c>
      <c r="K11" s="17">
        <v>8.5881977740488197E-2</v>
      </c>
      <c r="L11" s="17">
        <v>7.9026819547656099E-2</v>
      </c>
      <c r="M11" s="17"/>
      <c r="N11" s="17">
        <v>0.114837349729111</v>
      </c>
      <c r="O11" s="17">
        <v>9.9784023747421999E-2</v>
      </c>
      <c r="P11" s="17">
        <v>0.101401204248734</v>
      </c>
      <c r="Q11" s="17">
        <v>0.15971671393172299</v>
      </c>
      <c r="R11" s="17">
        <v>0.137528237223592</v>
      </c>
      <c r="S11" s="17">
        <v>0.106227805982127</v>
      </c>
      <c r="T11" s="17">
        <v>0.14072857494268601</v>
      </c>
      <c r="U11" s="17">
        <v>0.11180486228792801</v>
      </c>
      <c r="V11" s="17">
        <v>0.10469575574328099</v>
      </c>
      <c r="W11" s="17">
        <v>9.7815605058672594E-2</v>
      </c>
      <c r="X11" s="17">
        <v>0.113554173305507</v>
      </c>
      <c r="Y11" s="17">
        <v>0.15520660312978701</v>
      </c>
      <c r="Z11" s="17"/>
      <c r="AA11" s="17">
        <v>7.9493008273617799E-2</v>
      </c>
      <c r="AB11" s="17">
        <v>0.100447324896212</v>
      </c>
      <c r="AC11" s="17">
        <v>0.16930584479149199</v>
      </c>
      <c r="AD11" s="17">
        <v>0.128082781630035</v>
      </c>
      <c r="AE11" s="17"/>
      <c r="AF11" s="17">
        <v>0.11105967731218599</v>
      </c>
      <c r="AG11" s="17">
        <v>0.112756578926909</v>
      </c>
      <c r="AH11" s="17">
        <v>0.163453535885804</v>
      </c>
      <c r="AI11" s="17">
        <v>0.116699072785948</v>
      </c>
      <c r="AJ11" s="17">
        <v>9.2284335860691E-2</v>
      </c>
      <c r="AK11" s="17">
        <v>0.10192286960242</v>
      </c>
      <c r="AL11" s="17"/>
      <c r="AM11" s="17">
        <v>9.9045443995143298E-2</v>
      </c>
      <c r="AN11" s="17">
        <v>0.134304460732415</v>
      </c>
      <c r="AO11" s="17">
        <v>9.6088728416335797E-2</v>
      </c>
      <c r="AP11" s="17">
        <v>5.4061064191119799E-2</v>
      </c>
      <c r="AQ11" s="17">
        <v>0.11441420892923</v>
      </c>
      <c r="AR11" s="17"/>
      <c r="AS11" s="17">
        <v>0.109962209931597</v>
      </c>
      <c r="AT11" s="17">
        <v>0.1225545208145</v>
      </c>
      <c r="AU11" s="17">
        <v>0.12930541104030899</v>
      </c>
      <c r="AV11" s="17"/>
      <c r="AW11" s="17">
        <v>0.16287698818132301</v>
      </c>
      <c r="AX11" s="17">
        <v>0.12749438949285699</v>
      </c>
      <c r="AY11" s="17">
        <v>6.5090221770638598E-2</v>
      </c>
      <c r="AZ11" s="17">
        <v>8.8304416122088503E-2</v>
      </c>
      <c r="BA11" s="17">
        <v>0.10871902783553</v>
      </c>
      <c r="BB11" s="17"/>
      <c r="BC11" s="17">
        <v>8.6879832599054296E-2</v>
      </c>
      <c r="BD11" s="17">
        <v>0.111386634687625</v>
      </c>
      <c r="BE11" s="17" t="s">
        <v>101</v>
      </c>
      <c r="BF11" s="17">
        <v>0.22802686798727401</v>
      </c>
      <c r="BG11" s="17">
        <v>0.15285057539364699</v>
      </c>
      <c r="BH11" s="17">
        <v>0.13804197086711401</v>
      </c>
      <c r="BI11" s="17">
        <v>0.104312409845113</v>
      </c>
      <c r="BJ11" s="17"/>
      <c r="BK11" s="17">
        <v>0.131576342868573</v>
      </c>
      <c r="BL11" s="17">
        <v>0.135217439074377</v>
      </c>
      <c r="BM11" s="17">
        <v>0.13280166945490901</v>
      </c>
      <c r="BN11" s="17">
        <v>0.117886307061134</v>
      </c>
      <c r="BO11" s="17">
        <v>0.110871883712543</v>
      </c>
      <c r="BP11" s="17">
        <v>6.8766767045136401E-2</v>
      </c>
      <c r="BQ11" s="17">
        <v>9.4678649037253995E-2</v>
      </c>
      <c r="BR11" s="17">
        <v>8.48054484984542E-2</v>
      </c>
      <c r="BS11" s="17"/>
      <c r="BT11" s="17">
        <v>9.9542591429353497E-2</v>
      </c>
      <c r="BU11" s="17">
        <v>0.100083058529136</v>
      </c>
      <c r="BV11" s="17">
        <v>0.140785517546345</v>
      </c>
      <c r="BW11" s="17"/>
      <c r="BX11" s="17">
        <v>0.144026471507021</v>
      </c>
      <c r="BY11" s="17">
        <v>0.11559658252765199</v>
      </c>
      <c r="BZ11" s="17"/>
      <c r="CA11" s="17">
        <v>4.45482717306954E-2</v>
      </c>
      <c r="CB11" s="17">
        <v>9.98685680909112E-2</v>
      </c>
      <c r="CC11" s="17">
        <v>0.11329653764731699</v>
      </c>
      <c r="CD11" s="17">
        <v>0.180550814470158</v>
      </c>
      <c r="CE11" s="17">
        <v>0.12783525453818001</v>
      </c>
    </row>
    <row r="12" spans="2:83" x14ac:dyDescent="0.35">
      <c r="B12" s="18" t="s">
        <v>315</v>
      </c>
      <c r="C12" s="17">
        <v>0.30701580432464798</v>
      </c>
      <c r="D12" s="17">
        <v>0.29946952071743899</v>
      </c>
      <c r="E12" s="17">
        <v>0.31502213092686498</v>
      </c>
      <c r="F12" s="17"/>
      <c r="G12" s="17">
        <v>0.28592757250837803</v>
      </c>
      <c r="H12" s="17">
        <v>0.30713250808586601</v>
      </c>
      <c r="I12" s="17">
        <v>0.26253689697730498</v>
      </c>
      <c r="J12" s="17">
        <v>0.37839082158161602</v>
      </c>
      <c r="K12" s="17">
        <v>0.29222454448895002</v>
      </c>
      <c r="L12" s="17">
        <v>0.30924028876754101</v>
      </c>
      <c r="M12" s="17"/>
      <c r="N12" s="17">
        <v>0.27611462798752201</v>
      </c>
      <c r="O12" s="17">
        <v>0.33199171887617102</v>
      </c>
      <c r="P12" s="17">
        <v>0.26535691033797398</v>
      </c>
      <c r="Q12" s="17">
        <v>0.316709401199392</v>
      </c>
      <c r="R12" s="17">
        <v>0.281886535860563</v>
      </c>
      <c r="S12" s="17">
        <v>0.31898617482569802</v>
      </c>
      <c r="T12" s="17">
        <v>0.26516087017061302</v>
      </c>
      <c r="U12" s="17">
        <v>0.33884203704295501</v>
      </c>
      <c r="V12" s="17">
        <v>0.34629192527809899</v>
      </c>
      <c r="W12" s="17">
        <v>0.35709267458882099</v>
      </c>
      <c r="X12" s="17">
        <v>0.25137383145806802</v>
      </c>
      <c r="Y12" s="17">
        <v>0.31646690277755601</v>
      </c>
      <c r="Z12" s="17"/>
      <c r="AA12" s="17">
        <v>0.30389364066118901</v>
      </c>
      <c r="AB12" s="17">
        <v>0.33285136706797502</v>
      </c>
      <c r="AC12" s="17">
        <v>0.28321198156760002</v>
      </c>
      <c r="AD12" s="17">
        <v>0.30277556230609198</v>
      </c>
      <c r="AE12" s="17"/>
      <c r="AF12" s="17">
        <v>0.29586098317262</v>
      </c>
      <c r="AG12" s="17">
        <v>0.32894556224775301</v>
      </c>
      <c r="AH12" s="17">
        <v>0.27129273919637997</v>
      </c>
      <c r="AI12" s="17">
        <v>0.31672995704157902</v>
      </c>
      <c r="AJ12" s="17">
        <v>0.31922768967954301</v>
      </c>
      <c r="AK12" s="17">
        <v>0.25056589477792202</v>
      </c>
      <c r="AL12" s="17"/>
      <c r="AM12" s="17">
        <v>0.31723384577136798</v>
      </c>
      <c r="AN12" s="17">
        <v>0.26577471177112599</v>
      </c>
      <c r="AO12" s="17">
        <v>0.25799301244177902</v>
      </c>
      <c r="AP12" s="17">
        <v>0.27799265441364102</v>
      </c>
      <c r="AQ12" s="17">
        <v>0.38816738063006501</v>
      </c>
      <c r="AR12" s="17"/>
      <c r="AS12" s="17">
        <v>0.33155363845227098</v>
      </c>
      <c r="AT12" s="17">
        <v>0.28866034883959601</v>
      </c>
      <c r="AU12" s="17">
        <v>0.23646122513067999</v>
      </c>
      <c r="AV12" s="17"/>
      <c r="AW12" s="17">
        <v>0.29635911508930601</v>
      </c>
      <c r="AX12" s="17">
        <v>0.31020404141005897</v>
      </c>
      <c r="AY12" s="17">
        <v>0.34557835278617899</v>
      </c>
      <c r="AZ12" s="17">
        <v>0.28166322190632098</v>
      </c>
      <c r="BA12" s="17">
        <v>0.17233583987276299</v>
      </c>
      <c r="BB12" s="17"/>
      <c r="BC12" s="17">
        <v>0.288711039557009</v>
      </c>
      <c r="BD12" s="17">
        <v>0.35051688016475702</v>
      </c>
      <c r="BE12" s="17" t="s">
        <v>101</v>
      </c>
      <c r="BF12" s="17">
        <v>0.25309580984887597</v>
      </c>
      <c r="BG12" s="17">
        <v>0.32963202736214298</v>
      </c>
      <c r="BH12" s="17">
        <v>0.29304183596414402</v>
      </c>
      <c r="BI12" s="17">
        <v>0.37201028719750601</v>
      </c>
      <c r="BJ12" s="17"/>
      <c r="BK12" s="17">
        <v>0.304870061150745</v>
      </c>
      <c r="BL12" s="17">
        <v>0.28682938375807199</v>
      </c>
      <c r="BM12" s="17">
        <v>0.33588287661628702</v>
      </c>
      <c r="BN12" s="17">
        <v>0.28229951745233101</v>
      </c>
      <c r="BO12" s="17">
        <v>0.292171096375062</v>
      </c>
      <c r="BP12" s="17">
        <v>0.335561468529052</v>
      </c>
      <c r="BQ12" s="17">
        <v>0.28418884153711499</v>
      </c>
      <c r="BR12" s="17">
        <v>0.316229997530386</v>
      </c>
      <c r="BS12" s="17"/>
      <c r="BT12" s="17">
        <v>0.32337901375255301</v>
      </c>
      <c r="BU12" s="17">
        <v>0.29497363321470799</v>
      </c>
      <c r="BV12" s="17">
        <v>0.30395093107931598</v>
      </c>
      <c r="BW12" s="17"/>
      <c r="BX12" s="17">
        <v>0.255026163484942</v>
      </c>
      <c r="BY12" s="17">
        <v>0.33462785342692603</v>
      </c>
      <c r="BZ12" s="17"/>
      <c r="CA12" s="17">
        <v>0.21783548990210899</v>
      </c>
      <c r="CB12" s="17">
        <v>0.294989286629327</v>
      </c>
      <c r="CC12" s="17">
        <v>0.34417907146041299</v>
      </c>
      <c r="CD12" s="17">
        <v>0.27944445560007303</v>
      </c>
      <c r="CE12" s="17">
        <v>0.31785028714145902</v>
      </c>
    </row>
    <row r="13" spans="2:83" x14ac:dyDescent="0.35">
      <c r="B13" s="18" t="s">
        <v>316</v>
      </c>
      <c r="C13" s="17">
        <v>0.41209958880008601</v>
      </c>
      <c r="D13" s="17">
        <v>0.395755910490309</v>
      </c>
      <c r="E13" s="17">
        <v>0.42862984953274402</v>
      </c>
      <c r="F13" s="17"/>
      <c r="G13" s="17">
        <v>0.347338159670459</v>
      </c>
      <c r="H13" s="17">
        <v>0.43066374126051199</v>
      </c>
      <c r="I13" s="17">
        <v>0.45671964793293601</v>
      </c>
      <c r="J13" s="17">
        <v>0.409579810656238</v>
      </c>
      <c r="K13" s="17">
        <v>0.45013227160443497</v>
      </c>
      <c r="L13" s="17">
        <v>0.380535451279298</v>
      </c>
      <c r="M13" s="17"/>
      <c r="N13" s="17">
        <v>0.47529995523700802</v>
      </c>
      <c r="O13" s="17">
        <v>0.41390817155224802</v>
      </c>
      <c r="P13" s="17">
        <v>0.42325451784645501</v>
      </c>
      <c r="Q13" s="17">
        <v>0.43524903626468597</v>
      </c>
      <c r="R13" s="17">
        <v>0.40720344039929501</v>
      </c>
      <c r="S13" s="17">
        <v>0.37028310064433101</v>
      </c>
      <c r="T13" s="17">
        <v>0.42661465473216797</v>
      </c>
      <c r="U13" s="17">
        <v>0.46237397299966398</v>
      </c>
      <c r="V13" s="17">
        <v>0.36130654272436102</v>
      </c>
      <c r="W13" s="17">
        <v>0.36803986909873099</v>
      </c>
      <c r="X13" s="17">
        <v>0.39339791843637401</v>
      </c>
      <c r="Y13" s="17">
        <v>0.39055649067882298</v>
      </c>
      <c r="Z13" s="17"/>
      <c r="AA13" s="17">
        <v>0.47661380943888199</v>
      </c>
      <c r="AB13" s="17">
        <v>0.41014498685060802</v>
      </c>
      <c r="AC13" s="17">
        <v>0.37919881167229802</v>
      </c>
      <c r="AD13" s="17">
        <v>0.37672934273849901</v>
      </c>
      <c r="AE13" s="17"/>
      <c r="AF13" s="17">
        <v>0.43673293320099399</v>
      </c>
      <c r="AG13" s="17">
        <v>0.39963605589120399</v>
      </c>
      <c r="AH13" s="17">
        <v>0.43180210640754002</v>
      </c>
      <c r="AI13" s="17">
        <v>0.39921327282881403</v>
      </c>
      <c r="AJ13" s="17">
        <v>0.39530499238692302</v>
      </c>
      <c r="AK13" s="17">
        <v>0.41713256356946399</v>
      </c>
      <c r="AL13" s="17"/>
      <c r="AM13" s="17">
        <v>0.41411500839377602</v>
      </c>
      <c r="AN13" s="17">
        <v>0.45893929047575299</v>
      </c>
      <c r="AO13" s="17">
        <v>0.46478678518122901</v>
      </c>
      <c r="AP13" s="17">
        <v>0.57119767695608703</v>
      </c>
      <c r="AQ13" s="17">
        <v>0.31307390621867098</v>
      </c>
      <c r="AR13" s="17"/>
      <c r="AS13" s="17">
        <v>0.39035326073756799</v>
      </c>
      <c r="AT13" s="17">
        <v>0.44302021811950998</v>
      </c>
      <c r="AU13" s="17">
        <v>0.48237203603832102</v>
      </c>
      <c r="AV13" s="17"/>
      <c r="AW13" s="17">
        <v>0.37387885672210902</v>
      </c>
      <c r="AX13" s="17">
        <v>0.41385474190353599</v>
      </c>
      <c r="AY13" s="17">
        <v>0.42844025194228502</v>
      </c>
      <c r="AZ13" s="17">
        <v>0.48923027356936</v>
      </c>
      <c r="BA13" s="17">
        <v>0.54509368358997101</v>
      </c>
      <c r="BB13" s="17"/>
      <c r="BC13" s="17">
        <v>0.43666841708720699</v>
      </c>
      <c r="BD13" s="17">
        <v>0.39937858946174698</v>
      </c>
      <c r="BE13" s="17" t="s">
        <v>101</v>
      </c>
      <c r="BF13" s="17">
        <v>0.37947438314166099</v>
      </c>
      <c r="BG13" s="17">
        <v>0.354220932711445</v>
      </c>
      <c r="BH13" s="17">
        <v>0.41969450579560003</v>
      </c>
      <c r="BI13" s="17">
        <v>0.38843387063635298</v>
      </c>
      <c r="BJ13" s="17"/>
      <c r="BK13" s="17">
        <v>0.39025271144460399</v>
      </c>
      <c r="BL13" s="17">
        <v>0.399537194184586</v>
      </c>
      <c r="BM13" s="17">
        <v>0.35924856477983003</v>
      </c>
      <c r="BN13" s="17">
        <v>0.423237273628354</v>
      </c>
      <c r="BO13" s="17">
        <v>0.45268397252810599</v>
      </c>
      <c r="BP13" s="17">
        <v>0.44255145947715602</v>
      </c>
      <c r="BQ13" s="17">
        <v>0.50133022584053499</v>
      </c>
      <c r="BR13" s="17">
        <v>0.49962086034416198</v>
      </c>
      <c r="BS13" s="17"/>
      <c r="BT13" s="17">
        <v>0.44491624806962299</v>
      </c>
      <c r="BU13" s="17">
        <v>0.399459378934934</v>
      </c>
      <c r="BV13" s="17">
        <v>0.39923117228338501</v>
      </c>
      <c r="BW13" s="17"/>
      <c r="BX13" s="17">
        <v>0.440518577984569</v>
      </c>
      <c r="BY13" s="17">
        <v>0.40266170106912702</v>
      </c>
      <c r="BZ13" s="17"/>
      <c r="CA13" s="17">
        <v>0.63913023910968403</v>
      </c>
      <c r="CB13" s="17">
        <v>0.48427544885554402</v>
      </c>
      <c r="CC13" s="17">
        <v>0.40820049936282699</v>
      </c>
      <c r="CD13" s="17">
        <v>0.40237281371073702</v>
      </c>
      <c r="CE13" s="17">
        <v>0.36869344463348103</v>
      </c>
    </row>
    <row r="14" spans="2:83" x14ac:dyDescent="0.35">
      <c r="B14" s="18" t="s">
        <v>113</v>
      </c>
      <c r="C14" s="19">
        <v>5.6240283413646001E-2</v>
      </c>
      <c r="D14" s="19">
        <v>5.5379077294536297E-2</v>
      </c>
      <c r="E14" s="19">
        <v>5.5711602835570098E-2</v>
      </c>
      <c r="F14" s="19"/>
      <c r="G14" s="19">
        <v>1.9661092684583499E-2</v>
      </c>
      <c r="H14" s="19">
        <v>5.3019173424317501E-2</v>
      </c>
      <c r="I14" s="19">
        <v>2.9632846643501898E-2</v>
      </c>
      <c r="J14" s="19">
        <v>5.3875968555634597E-2</v>
      </c>
      <c r="K14" s="19">
        <v>8.6709131870458006E-2</v>
      </c>
      <c r="L14" s="19">
        <v>8.6389439991058803E-2</v>
      </c>
      <c r="M14" s="19"/>
      <c r="N14" s="19">
        <v>3.5826077538381199E-2</v>
      </c>
      <c r="O14" s="19">
        <v>6.08133757109506E-2</v>
      </c>
      <c r="P14" s="19">
        <v>4.8611503771048802E-2</v>
      </c>
      <c r="Q14" s="19">
        <v>4.3279060735141102E-2</v>
      </c>
      <c r="R14" s="19">
        <v>6.3235570378679107E-2</v>
      </c>
      <c r="S14" s="19">
        <v>5.3120299666253402E-2</v>
      </c>
      <c r="T14" s="19">
        <v>7.9094693553625001E-2</v>
      </c>
      <c r="U14" s="19">
        <v>3.9678400415829498E-2</v>
      </c>
      <c r="V14" s="19">
        <v>7.5362617759246298E-2</v>
      </c>
      <c r="W14" s="19">
        <v>5.61979080423054E-2</v>
      </c>
      <c r="X14" s="19">
        <v>8.3249714211398901E-2</v>
      </c>
      <c r="Y14" s="19">
        <v>2.9736540488901501E-2</v>
      </c>
      <c r="Z14" s="19"/>
      <c r="AA14" s="19">
        <v>2.7960589215453101E-2</v>
      </c>
      <c r="AB14" s="19">
        <v>5.6021616798741403E-2</v>
      </c>
      <c r="AC14" s="19">
        <v>5.6211838864916798E-2</v>
      </c>
      <c r="AD14" s="19">
        <v>8.5564571525286806E-2</v>
      </c>
      <c r="AE14" s="19"/>
      <c r="AF14" s="19">
        <v>4.9522350531559699E-2</v>
      </c>
      <c r="AG14" s="19">
        <v>5.19423175894747E-2</v>
      </c>
      <c r="AH14" s="19">
        <v>5.6750697193023697E-2</v>
      </c>
      <c r="AI14" s="19">
        <v>5.53790968840265E-2</v>
      </c>
      <c r="AJ14" s="19">
        <v>6.1832083341685697E-2</v>
      </c>
      <c r="AK14" s="19">
        <v>0.108419301441218</v>
      </c>
      <c r="AL14" s="19"/>
      <c r="AM14" s="19">
        <v>4.6405307242265798E-2</v>
      </c>
      <c r="AN14" s="19">
        <v>4.8079021832335402E-2</v>
      </c>
      <c r="AO14" s="19">
        <v>4.4200483176773997E-2</v>
      </c>
      <c r="AP14" s="19">
        <v>4.8314546577135097E-2</v>
      </c>
      <c r="AQ14" s="19">
        <v>0.108256661587195</v>
      </c>
      <c r="AR14" s="19"/>
      <c r="AS14" s="19">
        <v>4.6588124278144703E-2</v>
      </c>
      <c r="AT14" s="19">
        <v>4.3078137264987097E-2</v>
      </c>
      <c r="AU14" s="19">
        <v>3.5178626404782802E-2</v>
      </c>
      <c r="AV14" s="19"/>
      <c r="AW14" s="19">
        <v>7.0005519116971004E-2</v>
      </c>
      <c r="AX14" s="19">
        <v>5.8394836085904803E-2</v>
      </c>
      <c r="AY14" s="19">
        <v>4.0979649401597103E-2</v>
      </c>
      <c r="AZ14" s="19">
        <v>1.5724669768816601E-2</v>
      </c>
      <c r="BA14" s="19">
        <v>0</v>
      </c>
      <c r="BB14" s="19"/>
      <c r="BC14" s="19">
        <v>6.4056657452107896E-2</v>
      </c>
      <c r="BD14" s="19">
        <v>3.6902372430501297E-2</v>
      </c>
      <c r="BE14" s="19" t="s">
        <v>101</v>
      </c>
      <c r="BF14" s="19">
        <v>7.1098327284376095E-2</v>
      </c>
      <c r="BG14" s="19">
        <v>6.2949152317930898E-2</v>
      </c>
      <c r="BH14" s="19">
        <v>4.9026418833136402E-2</v>
      </c>
      <c r="BI14" s="19">
        <v>5.9850095698512101E-2</v>
      </c>
      <c r="BJ14" s="19"/>
      <c r="BK14" s="19">
        <v>7.4512050380007896E-2</v>
      </c>
      <c r="BL14" s="19">
        <v>6.9517630306407202E-2</v>
      </c>
      <c r="BM14" s="19">
        <v>6.4112950403278399E-2</v>
      </c>
      <c r="BN14" s="19">
        <v>6.9835381209572403E-2</v>
      </c>
      <c r="BO14" s="19">
        <v>2.26648476537115E-2</v>
      </c>
      <c r="BP14" s="19">
        <v>3.9605053730422897E-2</v>
      </c>
      <c r="BQ14" s="19">
        <v>2.1787385240055499E-2</v>
      </c>
      <c r="BR14" s="19">
        <v>1.1827543352850601E-2</v>
      </c>
      <c r="BS14" s="19"/>
      <c r="BT14" s="19">
        <v>3.24525488722225E-2</v>
      </c>
      <c r="BU14" s="19">
        <v>7.9966211435442497E-2</v>
      </c>
      <c r="BV14" s="19">
        <v>5.9164178373724598E-2</v>
      </c>
      <c r="BW14" s="19"/>
      <c r="BX14" s="19">
        <v>3.3454236919742898E-2</v>
      </c>
      <c r="BY14" s="19">
        <v>5.14424747262908E-2</v>
      </c>
      <c r="BZ14" s="19"/>
      <c r="CA14" s="19">
        <v>0</v>
      </c>
      <c r="CB14" s="19">
        <v>1.56361670782167E-2</v>
      </c>
      <c r="CC14" s="19">
        <v>5.0622790126090597E-2</v>
      </c>
      <c r="CD14" s="19">
        <v>4.4897054060208198E-2</v>
      </c>
      <c r="CE14" s="19">
        <v>5.9591678958090602E-2</v>
      </c>
    </row>
    <row r="15" spans="2:83" x14ac:dyDescent="0.35">
      <c r="B15" s="16"/>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312</v>
      </c>
      <c r="C9" s="17">
        <v>4.9807038845125898E-2</v>
      </c>
      <c r="D9" s="17">
        <v>5.30549260586635E-2</v>
      </c>
      <c r="E9" s="17">
        <v>4.6100357745022497E-2</v>
      </c>
      <c r="F9" s="17"/>
      <c r="G9" s="17">
        <v>7.1593292378940701E-2</v>
      </c>
      <c r="H9" s="17">
        <v>4.8729317890953798E-2</v>
      </c>
      <c r="I9" s="17">
        <v>3.5091683391628797E-2</v>
      </c>
      <c r="J9" s="17">
        <v>3.7507446102014598E-2</v>
      </c>
      <c r="K9" s="17">
        <v>4.6458324071989902E-2</v>
      </c>
      <c r="L9" s="17">
        <v>6.0281502271594803E-2</v>
      </c>
      <c r="M9" s="17"/>
      <c r="N9" s="17">
        <v>5.07369186385336E-2</v>
      </c>
      <c r="O9" s="17">
        <v>3.0098063268105602E-2</v>
      </c>
      <c r="P9" s="17">
        <v>6.5359151280006494E-2</v>
      </c>
      <c r="Q9" s="17">
        <v>2.37236624013967E-2</v>
      </c>
      <c r="R9" s="17">
        <v>4.9818184512378197E-2</v>
      </c>
      <c r="S9" s="17">
        <v>6.2255123145197197E-2</v>
      </c>
      <c r="T9" s="17">
        <v>5.9655698095276898E-2</v>
      </c>
      <c r="U9" s="17">
        <v>3.8366695865870201E-2</v>
      </c>
      <c r="V9" s="17">
        <v>6.1771871976430803E-2</v>
      </c>
      <c r="W9" s="17">
        <v>4.9988444998412603E-2</v>
      </c>
      <c r="X9" s="17">
        <v>7.4399400964674095E-2</v>
      </c>
      <c r="Y9" s="17">
        <v>3.3692099287672597E-2</v>
      </c>
      <c r="Z9" s="17"/>
      <c r="AA9" s="17">
        <v>4.4666415445685802E-2</v>
      </c>
      <c r="AB9" s="17">
        <v>5.1395364871844498E-2</v>
      </c>
      <c r="AC9" s="17">
        <v>4.4190623115538501E-2</v>
      </c>
      <c r="AD9" s="17">
        <v>5.9047667539164801E-2</v>
      </c>
      <c r="AE9" s="17"/>
      <c r="AF9" s="17">
        <v>5.1890483828453002E-2</v>
      </c>
      <c r="AG9" s="17">
        <v>4.4670359595907101E-2</v>
      </c>
      <c r="AH9" s="17">
        <v>2.37901254919641E-2</v>
      </c>
      <c r="AI9" s="17">
        <v>6.6966397847006295E-2</v>
      </c>
      <c r="AJ9" s="17">
        <v>5.1573946930521503E-2</v>
      </c>
      <c r="AK9" s="17">
        <v>7.3767119359579997E-2</v>
      </c>
      <c r="AL9" s="17"/>
      <c r="AM9" s="17">
        <v>4.7733223569129402E-2</v>
      </c>
      <c r="AN9" s="17">
        <v>5.0275844746993897E-2</v>
      </c>
      <c r="AO9" s="17">
        <v>5.8314928839015297E-2</v>
      </c>
      <c r="AP9" s="17">
        <v>0</v>
      </c>
      <c r="AQ9" s="17">
        <v>5.7646434648836398E-2</v>
      </c>
      <c r="AR9" s="17"/>
      <c r="AS9" s="17">
        <v>5.4606352255889397E-2</v>
      </c>
      <c r="AT9" s="17">
        <v>5.27242775428396E-2</v>
      </c>
      <c r="AU9" s="17">
        <v>2.89123597704256E-2</v>
      </c>
      <c r="AV9" s="17"/>
      <c r="AW9" s="17">
        <v>4.9419516179396702E-2</v>
      </c>
      <c r="AX9" s="17">
        <v>4.1965719847877898E-2</v>
      </c>
      <c r="AY9" s="17">
        <v>5.3381598706385598E-2</v>
      </c>
      <c r="AZ9" s="17">
        <v>5.98852265604485E-2</v>
      </c>
      <c r="BA9" s="17">
        <v>3.6436259831857297E-2</v>
      </c>
      <c r="BB9" s="17"/>
      <c r="BC9" s="17">
        <v>5.5941602184855103E-2</v>
      </c>
      <c r="BD9" s="17">
        <v>3.87798699354093E-2</v>
      </c>
      <c r="BE9" s="17" t="s">
        <v>101</v>
      </c>
      <c r="BF9" s="17">
        <v>2.4683635400529799E-2</v>
      </c>
      <c r="BG9" s="17">
        <v>7.3487481548690406E-2</v>
      </c>
      <c r="BH9" s="17">
        <v>5.3794401250087803E-2</v>
      </c>
      <c r="BI9" s="17">
        <v>3.2174997090127402E-2</v>
      </c>
      <c r="BJ9" s="17"/>
      <c r="BK9" s="17">
        <v>6.1499497569377601E-2</v>
      </c>
      <c r="BL9" s="17">
        <v>5.7485929506486101E-2</v>
      </c>
      <c r="BM9" s="17">
        <v>5.6412229463552198E-2</v>
      </c>
      <c r="BN9" s="17">
        <v>4.0278750064209702E-2</v>
      </c>
      <c r="BO9" s="17">
        <v>4.98597855546292E-2</v>
      </c>
      <c r="BP9" s="17">
        <v>4.7586002362415301E-2</v>
      </c>
      <c r="BQ9" s="17">
        <v>7.3940532295746E-2</v>
      </c>
      <c r="BR9" s="17">
        <v>2.262066656726E-2</v>
      </c>
      <c r="BS9" s="17"/>
      <c r="BT9" s="17">
        <v>4.8677953777582501E-2</v>
      </c>
      <c r="BU9" s="17">
        <v>4.6352634830874602E-2</v>
      </c>
      <c r="BV9" s="17">
        <v>5.10738416165031E-2</v>
      </c>
      <c r="BW9" s="17"/>
      <c r="BX9" s="17">
        <v>7.3829832665149295E-2</v>
      </c>
      <c r="BY9" s="17">
        <v>3.96301795302684E-2</v>
      </c>
      <c r="BZ9" s="17"/>
      <c r="CA9" s="17">
        <v>3.5377064376369102E-2</v>
      </c>
      <c r="CB9" s="17">
        <v>3.9301893094797202E-2</v>
      </c>
      <c r="CC9" s="17">
        <v>4.10411792809302E-2</v>
      </c>
      <c r="CD9" s="17">
        <v>4.3737972231981101E-2</v>
      </c>
      <c r="CE9" s="17">
        <v>6.3529325002387699E-2</v>
      </c>
    </row>
    <row r="10" spans="2:83" x14ac:dyDescent="0.35">
      <c r="B10" s="18" t="s">
        <v>313</v>
      </c>
      <c r="C10" s="17">
        <v>8.6244708011233698E-2</v>
      </c>
      <c r="D10" s="17">
        <v>9.8414174271577101E-2</v>
      </c>
      <c r="E10" s="17">
        <v>7.5137412170502405E-2</v>
      </c>
      <c r="F10" s="17"/>
      <c r="G10" s="17">
        <v>0.13054636479905299</v>
      </c>
      <c r="H10" s="17">
        <v>5.0298096161684298E-2</v>
      </c>
      <c r="I10" s="17">
        <v>9.3371054167620995E-2</v>
      </c>
      <c r="J10" s="17">
        <v>6.7078380553811601E-2</v>
      </c>
      <c r="K10" s="17">
        <v>6.2284256428734801E-2</v>
      </c>
      <c r="L10" s="17">
        <v>0.11179818206790799</v>
      </c>
      <c r="M10" s="17"/>
      <c r="N10" s="17">
        <v>6.7832399602658494E-2</v>
      </c>
      <c r="O10" s="17">
        <v>9.4552782825468099E-2</v>
      </c>
      <c r="P10" s="17">
        <v>0.100888715124884</v>
      </c>
      <c r="Q10" s="17">
        <v>7.6429727143408205E-2</v>
      </c>
      <c r="R10" s="17">
        <v>9.7490966805381996E-2</v>
      </c>
      <c r="S10" s="17">
        <v>0.102219743323061</v>
      </c>
      <c r="T10" s="17">
        <v>7.6801476125651594E-2</v>
      </c>
      <c r="U10" s="17">
        <v>3.43146132000305E-2</v>
      </c>
      <c r="V10" s="17">
        <v>0.114586433275877</v>
      </c>
      <c r="W10" s="17">
        <v>8.9467104128351696E-2</v>
      </c>
      <c r="X10" s="17">
        <v>7.9288113151473605E-2</v>
      </c>
      <c r="Y10" s="17">
        <v>4.4381411789586302E-2</v>
      </c>
      <c r="Z10" s="17"/>
      <c r="AA10" s="17">
        <v>8.1725908355436805E-2</v>
      </c>
      <c r="AB10" s="17">
        <v>8.0621561011534601E-2</v>
      </c>
      <c r="AC10" s="17">
        <v>0.103196605804762</v>
      </c>
      <c r="AD10" s="17">
        <v>8.2732182422768405E-2</v>
      </c>
      <c r="AE10" s="17"/>
      <c r="AF10" s="17">
        <v>7.7085658103908494E-2</v>
      </c>
      <c r="AG10" s="17">
        <v>8.9763727422360107E-2</v>
      </c>
      <c r="AH10" s="17">
        <v>7.8396462442594003E-2</v>
      </c>
      <c r="AI10" s="17">
        <v>9.2760092846832204E-2</v>
      </c>
      <c r="AJ10" s="17">
        <v>0.10176841617703</v>
      </c>
      <c r="AK10" s="17">
        <v>5.9492954949569299E-2</v>
      </c>
      <c r="AL10" s="17"/>
      <c r="AM10" s="17">
        <v>0.11198954574377</v>
      </c>
      <c r="AN10" s="17">
        <v>6.3922822216528896E-2</v>
      </c>
      <c r="AO10" s="17">
        <v>9.7400322590518798E-2</v>
      </c>
      <c r="AP10" s="17">
        <v>4.8434057862017203E-2</v>
      </c>
      <c r="AQ10" s="17">
        <v>4.6753948976405398E-2</v>
      </c>
      <c r="AR10" s="17"/>
      <c r="AS10" s="17">
        <v>0.104923498138437</v>
      </c>
      <c r="AT10" s="17">
        <v>7.9233552848449906E-2</v>
      </c>
      <c r="AU10" s="17">
        <v>9.3924258300321001E-2</v>
      </c>
      <c r="AV10" s="17"/>
      <c r="AW10" s="17">
        <v>9.1601924026404005E-2</v>
      </c>
      <c r="AX10" s="17">
        <v>0.103266651689745</v>
      </c>
      <c r="AY10" s="17">
        <v>5.8938716071751503E-2</v>
      </c>
      <c r="AZ10" s="17">
        <v>7.2342160418568904E-2</v>
      </c>
      <c r="BA10" s="17">
        <v>0.105887885827998</v>
      </c>
      <c r="BB10" s="17"/>
      <c r="BC10" s="17">
        <v>9.3446896121915493E-2</v>
      </c>
      <c r="BD10" s="17">
        <v>7.7992265743877298E-2</v>
      </c>
      <c r="BE10" s="17" t="s">
        <v>101</v>
      </c>
      <c r="BF10" s="17">
        <v>0.111511099374783</v>
      </c>
      <c r="BG10" s="17">
        <v>5.06267517550298E-2</v>
      </c>
      <c r="BH10" s="17">
        <v>8.6183988660584201E-2</v>
      </c>
      <c r="BI10" s="17">
        <v>7.5080734258855295E-2</v>
      </c>
      <c r="BJ10" s="17"/>
      <c r="BK10" s="17">
        <v>6.7087700522218296E-2</v>
      </c>
      <c r="BL10" s="17">
        <v>8.2882711940629294E-2</v>
      </c>
      <c r="BM10" s="17">
        <v>0.102927188895005</v>
      </c>
      <c r="BN10" s="17">
        <v>9.1792744351158598E-2</v>
      </c>
      <c r="BO10" s="17">
        <v>7.1309776501850303E-2</v>
      </c>
      <c r="BP10" s="17">
        <v>0.10434835907689501</v>
      </c>
      <c r="BQ10" s="17">
        <v>5.0912002856997901E-2</v>
      </c>
      <c r="BR10" s="17">
        <v>8.6866452224246202E-2</v>
      </c>
      <c r="BS10" s="17"/>
      <c r="BT10" s="17">
        <v>8.1325856177695194E-2</v>
      </c>
      <c r="BU10" s="17">
        <v>0.10081867806974</v>
      </c>
      <c r="BV10" s="17">
        <v>7.8687309336604699E-2</v>
      </c>
      <c r="BW10" s="17"/>
      <c r="BX10" s="17">
        <v>9.8568189276100601E-2</v>
      </c>
      <c r="BY10" s="17">
        <v>7.4536965151239698E-2</v>
      </c>
      <c r="BZ10" s="17"/>
      <c r="CA10" s="17">
        <v>8.3359958402332998E-2</v>
      </c>
      <c r="CB10" s="17">
        <v>6.5546955021987402E-2</v>
      </c>
      <c r="CC10" s="17">
        <v>6.9899740123464393E-2</v>
      </c>
      <c r="CD10" s="17">
        <v>9.50902600463817E-2</v>
      </c>
      <c r="CE10" s="17">
        <v>0.105007994246545</v>
      </c>
    </row>
    <row r="11" spans="2:83" ht="29" x14ac:dyDescent="0.35">
      <c r="B11" s="18" t="s">
        <v>314</v>
      </c>
      <c r="C11" s="17">
        <v>0.19234131251560399</v>
      </c>
      <c r="D11" s="17">
        <v>0.200517025827569</v>
      </c>
      <c r="E11" s="17">
        <v>0.18519844040977801</v>
      </c>
      <c r="F11" s="17"/>
      <c r="G11" s="17">
        <v>0.18805955874835401</v>
      </c>
      <c r="H11" s="17">
        <v>0.16543715843544701</v>
      </c>
      <c r="I11" s="17">
        <v>0.17874794705602001</v>
      </c>
      <c r="J11" s="17">
        <v>0.17807086308261</v>
      </c>
      <c r="K11" s="17">
        <v>0.18683317510178701</v>
      </c>
      <c r="L11" s="17">
        <v>0.243418249409115</v>
      </c>
      <c r="M11" s="17"/>
      <c r="N11" s="17">
        <v>0.158384796343192</v>
      </c>
      <c r="O11" s="17">
        <v>0.208730574643129</v>
      </c>
      <c r="P11" s="17">
        <v>0.14844699767536301</v>
      </c>
      <c r="Q11" s="17">
        <v>0.197598027362344</v>
      </c>
      <c r="R11" s="17">
        <v>0.22540554815703101</v>
      </c>
      <c r="S11" s="17">
        <v>0.20750715624379701</v>
      </c>
      <c r="T11" s="17">
        <v>0.216923526964442</v>
      </c>
      <c r="U11" s="17">
        <v>0.17064394033235</v>
      </c>
      <c r="V11" s="17">
        <v>0.16108808353993301</v>
      </c>
      <c r="W11" s="17">
        <v>0.206148340105761</v>
      </c>
      <c r="X11" s="17">
        <v>0.241229871224729</v>
      </c>
      <c r="Y11" s="17">
        <v>0.21296919928050201</v>
      </c>
      <c r="Z11" s="17"/>
      <c r="AA11" s="17">
        <v>0.18530250003592399</v>
      </c>
      <c r="AB11" s="17">
        <v>0.194338494504916</v>
      </c>
      <c r="AC11" s="17">
        <v>0.21211106101097299</v>
      </c>
      <c r="AD11" s="17">
        <v>0.18008260001367701</v>
      </c>
      <c r="AE11" s="17"/>
      <c r="AF11" s="17">
        <v>0.15938892418800599</v>
      </c>
      <c r="AG11" s="17">
        <v>0.218154586452594</v>
      </c>
      <c r="AH11" s="17">
        <v>0.200393595168678</v>
      </c>
      <c r="AI11" s="17">
        <v>0.181779468591272</v>
      </c>
      <c r="AJ11" s="17">
        <v>0.20074563426532699</v>
      </c>
      <c r="AK11" s="17">
        <v>0.180512893582531</v>
      </c>
      <c r="AL11" s="17"/>
      <c r="AM11" s="17">
        <v>0.208580400846227</v>
      </c>
      <c r="AN11" s="17">
        <v>0.16951464235898001</v>
      </c>
      <c r="AO11" s="17">
        <v>0.14224232498598499</v>
      </c>
      <c r="AP11" s="17">
        <v>0.20287269335590399</v>
      </c>
      <c r="AQ11" s="17">
        <v>0.221532734586397</v>
      </c>
      <c r="AR11" s="17"/>
      <c r="AS11" s="17">
        <v>0.202185982433912</v>
      </c>
      <c r="AT11" s="17">
        <v>0.164122159900152</v>
      </c>
      <c r="AU11" s="17">
        <v>0.171499160316262</v>
      </c>
      <c r="AV11" s="17"/>
      <c r="AW11" s="17">
        <v>0.23100160246742399</v>
      </c>
      <c r="AX11" s="17">
        <v>0.180059143565309</v>
      </c>
      <c r="AY11" s="17">
        <v>0.17706664469796601</v>
      </c>
      <c r="AZ11" s="17">
        <v>0.169280314881044</v>
      </c>
      <c r="BA11" s="17">
        <v>0.185603739911569</v>
      </c>
      <c r="BB11" s="17"/>
      <c r="BC11" s="17">
        <v>0.221651031433267</v>
      </c>
      <c r="BD11" s="17">
        <v>0.18730675564742799</v>
      </c>
      <c r="BE11" s="17" t="s">
        <v>101</v>
      </c>
      <c r="BF11" s="17">
        <v>0.18230225427362001</v>
      </c>
      <c r="BG11" s="17">
        <v>0.152929341677429</v>
      </c>
      <c r="BH11" s="17">
        <v>0.15579167854033199</v>
      </c>
      <c r="BI11" s="17">
        <v>0.120398198669788</v>
      </c>
      <c r="BJ11" s="17"/>
      <c r="BK11" s="17">
        <v>0.204202251495369</v>
      </c>
      <c r="BL11" s="17">
        <v>0.21870305073208701</v>
      </c>
      <c r="BM11" s="17">
        <v>0.21114980903100999</v>
      </c>
      <c r="BN11" s="17">
        <v>0.15371918407533799</v>
      </c>
      <c r="BO11" s="17">
        <v>0.16467621961064299</v>
      </c>
      <c r="BP11" s="17">
        <v>0.172102783002405</v>
      </c>
      <c r="BQ11" s="17">
        <v>0.195225469160869</v>
      </c>
      <c r="BR11" s="17">
        <v>0.182022716071256</v>
      </c>
      <c r="BS11" s="17"/>
      <c r="BT11" s="17">
        <v>0.16114432131393799</v>
      </c>
      <c r="BU11" s="17">
        <v>0.22047450338847599</v>
      </c>
      <c r="BV11" s="17">
        <v>0.19666261821300801</v>
      </c>
      <c r="BW11" s="17"/>
      <c r="BX11" s="17">
        <v>0.16365669778091799</v>
      </c>
      <c r="BY11" s="17">
        <v>0.200567040802029</v>
      </c>
      <c r="BZ11" s="17"/>
      <c r="CA11" s="17">
        <v>0.15355662749318499</v>
      </c>
      <c r="CB11" s="17">
        <v>0.19601691917837899</v>
      </c>
      <c r="CC11" s="17">
        <v>0.16633233988149501</v>
      </c>
      <c r="CD11" s="17">
        <v>0.20235287170162899</v>
      </c>
      <c r="CE11" s="17">
        <v>0.17000213103499401</v>
      </c>
    </row>
    <row r="12" spans="2:83" x14ac:dyDescent="0.35">
      <c r="B12" s="18" t="s">
        <v>315</v>
      </c>
      <c r="C12" s="17">
        <v>0.33605450534915599</v>
      </c>
      <c r="D12" s="17">
        <v>0.32978505409895298</v>
      </c>
      <c r="E12" s="17">
        <v>0.34214423625462997</v>
      </c>
      <c r="F12" s="17"/>
      <c r="G12" s="17">
        <v>0.34030693446759402</v>
      </c>
      <c r="H12" s="17">
        <v>0.335504622412376</v>
      </c>
      <c r="I12" s="17">
        <v>0.31336307970482002</v>
      </c>
      <c r="J12" s="17">
        <v>0.36981548847002299</v>
      </c>
      <c r="K12" s="17">
        <v>0.36863311441448499</v>
      </c>
      <c r="L12" s="17">
        <v>0.30299935570077502</v>
      </c>
      <c r="M12" s="17"/>
      <c r="N12" s="17">
        <v>0.343892972395894</v>
      </c>
      <c r="O12" s="17">
        <v>0.33978132630611901</v>
      </c>
      <c r="P12" s="17">
        <v>0.307119175936928</v>
      </c>
      <c r="Q12" s="17">
        <v>0.37882093962533198</v>
      </c>
      <c r="R12" s="17">
        <v>0.28862475461935999</v>
      </c>
      <c r="S12" s="17">
        <v>0.36699425950262998</v>
      </c>
      <c r="T12" s="17">
        <v>0.29398518266102702</v>
      </c>
      <c r="U12" s="17">
        <v>0.435747328918976</v>
      </c>
      <c r="V12" s="17">
        <v>0.32824013824836901</v>
      </c>
      <c r="W12" s="17">
        <v>0.34028299377386201</v>
      </c>
      <c r="X12" s="17">
        <v>0.28410708026585602</v>
      </c>
      <c r="Y12" s="17">
        <v>0.33311908143167601</v>
      </c>
      <c r="Z12" s="17"/>
      <c r="AA12" s="17">
        <v>0.35488605129207401</v>
      </c>
      <c r="AB12" s="17">
        <v>0.31360485865259202</v>
      </c>
      <c r="AC12" s="17">
        <v>0.33940436426945397</v>
      </c>
      <c r="AD12" s="17">
        <v>0.33879474051483199</v>
      </c>
      <c r="AE12" s="17"/>
      <c r="AF12" s="17">
        <v>0.31381890507986399</v>
      </c>
      <c r="AG12" s="17">
        <v>0.348324977308474</v>
      </c>
      <c r="AH12" s="17">
        <v>0.34703016572753898</v>
      </c>
      <c r="AI12" s="17">
        <v>0.36906432888283403</v>
      </c>
      <c r="AJ12" s="17">
        <v>0.308170219909433</v>
      </c>
      <c r="AK12" s="17">
        <v>0.27799768351378801</v>
      </c>
      <c r="AL12" s="17"/>
      <c r="AM12" s="17">
        <v>0.32439757156454402</v>
      </c>
      <c r="AN12" s="17">
        <v>0.34483620170803603</v>
      </c>
      <c r="AO12" s="17">
        <v>0.39699168956359099</v>
      </c>
      <c r="AP12" s="17">
        <v>0.46444918471115199</v>
      </c>
      <c r="AQ12" s="17">
        <v>0.31108729596810902</v>
      </c>
      <c r="AR12" s="17"/>
      <c r="AS12" s="17">
        <v>0.31078003197452397</v>
      </c>
      <c r="AT12" s="17">
        <v>0.36342613102412102</v>
      </c>
      <c r="AU12" s="17">
        <v>0.394929756706633</v>
      </c>
      <c r="AV12" s="17"/>
      <c r="AW12" s="17">
        <v>0.31061073573885101</v>
      </c>
      <c r="AX12" s="17">
        <v>0.33912181525443702</v>
      </c>
      <c r="AY12" s="17">
        <v>0.37226740799958202</v>
      </c>
      <c r="AZ12" s="17">
        <v>0.37662457366354901</v>
      </c>
      <c r="BA12" s="17">
        <v>0.23948316180640999</v>
      </c>
      <c r="BB12" s="17"/>
      <c r="BC12" s="17">
        <v>0.332008301910105</v>
      </c>
      <c r="BD12" s="17">
        <v>0.37300177402279</v>
      </c>
      <c r="BE12" s="17" t="s">
        <v>101</v>
      </c>
      <c r="BF12" s="17">
        <v>0.30585693929608598</v>
      </c>
      <c r="BG12" s="17">
        <v>0.35331307490601199</v>
      </c>
      <c r="BH12" s="17">
        <v>0.306494364276371</v>
      </c>
      <c r="BI12" s="17">
        <v>0.38361553420598599</v>
      </c>
      <c r="BJ12" s="17"/>
      <c r="BK12" s="17">
        <v>0.32011036864008302</v>
      </c>
      <c r="BL12" s="17">
        <v>0.26202279572811399</v>
      </c>
      <c r="BM12" s="17">
        <v>0.34921395526395299</v>
      </c>
      <c r="BN12" s="17">
        <v>0.37874388268879999</v>
      </c>
      <c r="BO12" s="17">
        <v>0.36596139021533303</v>
      </c>
      <c r="BP12" s="17">
        <v>0.34547081383607098</v>
      </c>
      <c r="BQ12" s="17">
        <v>0.303389866141548</v>
      </c>
      <c r="BR12" s="17">
        <v>0.33066026359790002</v>
      </c>
      <c r="BS12" s="17"/>
      <c r="BT12" s="17">
        <v>0.34889131380528998</v>
      </c>
      <c r="BU12" s="17">
        <v>0.32167680223628098</v>
      </c>
      <c r="BV12" s="17">
        <v>0.33737172279255701</v>
      </c>
      <c r="BW12" s="17"/>
      <c r="BX12" s="17">
        <v>0.30110551968313998</v>
      </c>
      <c r="BY12" s="17">
        <v>0.366750873035807</v>
      </c>
      <c r="BZ12" s="17"/>
      <c r="CA12" s="17">
        <v>0.25310025429688099</v>
      </c>
      <c r="CB12" s="17">
        <v>0.339656783755245</v>
      </c>
      <c r="CC12" s="17">
        <v>0.357308733641581</v>
      </c>
      <c r="CD12" s="17">
        <v>0.38719019922189202</v>
      </c>
      <c r="CE12" s="17">
        <v>0.33950962901940301</v>
      </c>
    </row>
    <row r="13" spans="2:83" x14ac:dyDescent="0.35">
      <c r="B13" s="18" t="s">
        <v>316</v>
      </c>
      <c r="C13" s="17">
        <v>0.25130776656290699</v>
      </c>
      <c r="D13" s="17">
        <v>0.23534869236703401</v>
      </c>
      <c r="E13" s="17">
        <v>0.26696384457942701</v>
      </c>
      <c r="F13" s="17"/>
      <c r="G13" s="17">
        <v>0.242703618810963</v>
      </c>
      <c r="H13" s="17">
        <v>0.35094019964210998</v>
      </c>
      <c r="I13" s="17">
        <v>0.31518075740777202</v>
      </c>
      <c r="J13" s="17">
        <v>0.26205567686898401</v>
      </c>
      <c r="K13" s="17">
        <v>0.20310381669859501</v>
      </c>
      <c r="L13" s="17">
        <v>0.147388530170625</v>
      </c>
      <c r="M13" s="17"/>
      <c r="N13" s="17">
        <v>0.32339056513654801</v>
      </c>
      <c r="O13" s="17">
        <v>0.23457706815188301</v>
      </c>
      <c r="P13" s="17">
        <v>0.30498569339623999</v>
      </c>
      <c r="Q13" s="17">
        <v>0.245094826984006</v>
      </c>
      <c r="R13" s="17">
        <v>0.231843149142616</v>
      </c>
      <c r="S13" s="17">
        <v>0.20024310995422401</v>
      </c>
      <c r="T13" s="17">
        <v>0.23394097555051199</v>
      </c>
      <c r="U13" s="17">
        <v>0.23519860995072001</v>
      </c>
      <c r="V13" s="17">
        <v>0.243102247751426</v>
      </c>
      <c r="W13" s="17">
        <v>0.21258891814113601</v>
      </c>
      <c r="X13" s="17">
        <v>0.22758828757288099</v>
      </c>
      <c r="Y13" s="17">
        <v>0.315129560255552</v>
      </c>
      <c r="Z13" s="17"/>
      <c r="AA13" s="17">
        <v>0.28650150017891601</v>
      </c>
      <c r="AB13" s="17">
        <v>0.26751652192936798</v>
      </c>
      <c r="AC13" s="17">
        <v>0.23752737964287499</v>
      </c>
      <c r="AD13" s="17">
        <v>0.208408658956341</v>
      </c>
      <c r="AE13" s="17"/>
      <c r="AF13" s="17">
        <v>0.33356895115850499</v>
      </c>
      <c r="AG13" s="17">
        <v>0.22078324362814999</v>
      </c>
      <c r="AH13" s="17">
        <v>0.273039627380322</v>
      </c>
      <c r="AI13" s="17">
        <v>0.20652373417077199</v>
      </c>
      <c r="AJ13" s="17">
        <v>0.21211374581440801</v>
      </c>
      <c r="AK13" s="17">
        <v>0.273788275322704</v>
      </c>
      <c r="AL13" s="17"/>
      <c r="AM13" s="17">
        <v>0.20588743894622399</v>
      </c>
      <c r="AN13" s="17">
        <v>0.31568787818750099</v>
      </c>
      <c r="AO13" s="17">
        <v>0.24294149385142</v>
      </c>
      <c r="AP13" s="17">
        <v>0.192181614973951</v>
      </c>
      <c r="AQ13" s="17">
        <v>0.232780536352411</v>
      </c>
      <c r="AR13" s="17"/>
      <c r="AS13" s="17">
        <v>0.23018593588424199</v>
      </c>
      <c r="AT13" s="17">
        <v>0.28729076947634002</v>
      </c>
      <c r="AU13" s="17">
        <v>0.25198117717114599</v>
      </c>
      <c r="AV13" s="17"/>
      <c r="AW13" s="17">
        <v>0.19587818880723701</v>
      </c>
      <c r="AX13" s="17">
        <v>0.26811718396140399</v>
      </c>
      <c r="AY13" s="17">
        <v>0.279731060268475</v>
      </c>
      <c r="AZ13" s="17">
        <v>0.28080200220954799</v>
      </c>
      <c r="BA13" s="17">
        <v>0.40679903915850002</v>
      </c>
      <c r="BB13" s="17"/>
      <c r="BC13" s="17">
        <v>0.19063051452989299</v>
      </c>
      <c r="BD13" s="17">
        <v>0.26740028312374903</v>
      </c>
      <c r="BE13" s="17" t="s">
        <v>101</v>
      </c>
      <c r="BF13" s="17">
        <v>0.30827101438729698</v>
      </c>
      <c r="BG13" s="17">
        <v>0.27300676576968202</v>
      </c>
      <c r="BH13" s="17">
        <v>0.334418646141876</v>
      </c>
      <c r="BI13" s="17">
        <v>0.24912471756764401</v>
      </c>
      <c r="BJ13" s="17"/>
      <c r="BK13" s="17">
        <v>0.25826549951212302</v>
      </c>
      <c r="BL13" s="17">
        <v>0.26332783990470099</v>
      </c>
      <c r="BM13" s="17">
        <v>0.19816408001302599</v>
      </c>
      <c r="BN13" s="17">
        <v>0.240087481924604</v>
      </c>
      <c r="BO13" s="17">
        <v>0.29776844593382401</v>
      </c>
      <c r="BP13" s="17">
        <v>0.25677979795765898</v>
      </c>
      <c r="BQ13" s="17">
        <v>0.33850671337037203</v>
      </c>
      <c r="BR13" s="17">
        <v>0.34816720387071798</v>
      </c>
      <c r="BS13" s="17"/>
      <c r="BT13" s="17">
        <v>0.30669229055992198</v>
      </c>
      <c r="BU13" s="17">
        <v>0.18342743420959701</v>
      </c>
      <c r="BV13" s="17">
        <v>0.25586887303115102</v>
      </c>
      <c r="BW13" s="17"/>
      <c r="BX13" s="17">
        <v>0.31701431864353802</v>
      </c>
      <c r="BY13" s="17">
        <v>0.244083719095154</v>
      </c>
      <c r="BZ13" s="17"/>
      <c r="CA13" s="17">
        <v>0.474606095431232</v>
      </c>
      <c r="CB13" s="17">
        <v>0.31659380792890301</v>
      </c>
      <c r="CC13" s="17">
        <v>0.27926674100421001</v>
      </c>
      <c r="CD13" s="17">
        <v>0.24415471989799101</v>
      </c>
      <c r="CE13" s="17">
        <v>0.23259043205118199</v>
      </c>
    </row>
    <row r="14" spans="2:83" x14ac:dyDescent="0.35">
      <c r="B14" s="18" t="s">
        <v>113</v>
      </c>
      <c r="C14" s="19">
        <v>8.4244668715973095E-2</v>
      </c>
      <c r="D14" s="19">
        <v>8.2880127376203303E-2</v>
      </c>
      <c r="E14" s="19">
        <v>8.4455708840639104E-2</v>
      </c>
      <c r="F14" s="19"/>
      <c r="G14" s="19">
        <v>2.6790230795095502E-2</v>
      </c>
      <c r="H14" s="19">
        <v>4.9090605457428403E-2</v>
      </c>
      <c r="I14" s="19">
        <v>6.4245478272138404E-2</v>
      </c>
      <c r="J14" s="19">
        <v>8.5472144922557003E-2</v>
      </c>
      <c r="K14" s="19">
        <v>0.132687313284407</v>
      </c>
      <c r="L14" s="19">
        <v>0.13411418037998199</v>
      </c>
      <c r="M14" s="19"/>
      <c r="N14" s="19">
        <v>5.5762347883174003E-2</v>
      </c>
      <c r="O14" s="19">
        <v>9.2260184805295103E-2</v>
      </c>
      <c r="P14" s="19">
        <v>7.3200266586578105E-2</v>
      </c>
      <c r="Q14" s="19">
        <v>7.8332816483513604E-2</v>
      </c>
      <c r="R14" s="19">
        <v>0.106817396763233</v>
      </c>
      <c r="S14" s="19">
        <v>6.0780607831090197E-2</v>
      </c>
      <c r="T14" s="19">
        <v>0.118693140603091</v>
      </c>
      <c r="U14" s="19">
        <v>8.5728811732052601E-2</v>
      </c>
      <c r="V14" s="19">
        <v>9.1211225207964805E-2</v>
      </c>
      <c r="W14" s="19">
        <v>0.101524198852477</v>
      </c>
      <c r="X14" s="19">
        <v>9.3387246820386002E-2</v>
      </c>
      <c r="Y14" s="19">
        <v>6.0708647955011297E-2</v>
      </c>
      <c r="Z14" s="19"/>
      <c r="AA14" s="19">
        <v>4.6917624691963498E-2</v>
      </c>
      <c r="AB14" s="19">
        <v>9.2523199029744999E-2</v>
      </c>
      <c r="AC14" s="19">
        <v>6.3569966156397303E-2</v>
      </c>
      <c r="AD14" s="19">
        <v>0.130934150553218</v>
      </c>
      <c r="AE14" s="19"/>
      <c r="AF14" s="19">
        <v>6.4247077641263306E-2</v>
      </c>
      <c r="AG14" s="19">
        <v>7.8303105592514605E-2</v>
      </c>
      <c r="AH14" s="19">
        <v>7.7350023788903002E-2</v>
      </c>
      <c r="AI14" s="19">
        <v>8.2905977661284103E-2</v>
      </c>
      <c r="AJ14" s="19">
        <v>0.12562803690328</v>
      </c>
      <c r="AK14" s="19">
        <v>0.134441073271827</v>
      </c>
      <c r="AL14" s="19"/>
      <c r="AM14" s="19">
        <v>0.101411819330106</v>
      </c>
      <c r="AN14" s="19">
        <v>5.5762610781960702E-2</v>
      </c>
      <c r="AO14" s="19">
        <v>6.2109240169470198E-2</v>
      </c>
      <c r="AP14" s="19">
        <v>9.2062449096976307E-2</v>
      </c>
      <c r="AQ14" s="19">
        <v>0.130199049467841</v>
      </c>
      <c r="AR14" s="19"/>
      <c r="AS14" s="19">
        <v>9.7318199312995596E-2</v>
      </c>
      <c r="AT14" s="19">
        <v>5.3203109208097801E-2</v>
      </c>
      <c r="AU14" s="19">
        <v>5.8753287735212503E-2</v>
      </c>
      <c r="AV14" s="19"/>
      <c r="AW14" s="19">
        <v>0.121488032780689</v>
      </c>
      <c r="AX14" s="19">
        <v>6.7469485681226696E-2</v>
      </c>
      <c r="AY14" s="19">
        <v>5.8614572255839298E-2</v>
      </c>
      <c r="AZ14" s="19">
        <v>4.1065722266841798E-2</v>
      </c>
      <c r="BA14" s="19">
        <v>2.5789913463666801E-2</v>
      </c>
      <c r="BB14" s="19"/>
      <c r="BC14" s="19">
        <v>0.106321653819965</v>
      </c>
      <c r="BD14" s="19">
        <v>5.5519051526745702E-2</v>
      </c>
      <c r="BE14" s="19" t="s">
        <v>101</v>
      </c>
      <c r="BF14" s="19">
        <v>6.7375057267684502E-2</v>
      </c>
      <c r="BG14" s="19">
        <v>9.6636584343156195E-2</v>
      </c>
      <c r="BH14" s="19">
        <v>6.3316921130749701E-2</v>
      </c>
      <c r="BI14" s="19">
        <v>0.13960581820759899</v>
      </c>
      <c r="BJ14" s="19"/>
      <c r="BK14" s="19">
        <v>8.8834682260828607E-2</v>
      </c>
      <c r="BL14" s="19">
        <v>0.115577672187984</v>
      </c>
      <c r="BM14" s="19">
        <v>8.2132737333454206E-2</v>
      </c>
      <c r="BN14" s="19">
        <v>9.5377956895889099E-2</v>
      </c>
      <c r="BO14" s="19">
        <v>5.0424382183720598E-2</v>
      </c>
      <c r="BP14" s="19">
        <v>7.37122437645545E-2</v>
      </c>
      <c r="BQ14" s="19">
        <v>3.8025416174466503E-2</v>
      </c>
      <c r="BR14" s="19">
        <v>2.9662697668620099E-2</v>
      </c>
      <c r="BS14" s="19"/>
      <c r="BT14" s="19">
        <v>5.3268264365573199E-2</v>
      </c>
      <c r="BU14" s="19">
        <v>0.127249947265032</v>
      </c>
      <c r="BV14" s="19">
        <v>8.0335635010177098E-2</v>
      </c>
      <c r="BW14" s="19"/>
      <c r="BX14" s="19">
        <v>4.5825441951153401E-2</v>
      </c>
      <c r="BY14" s="19">
        <v>7.44312223855019E-2</v>
      </c>
      <c r="BZ14" s="19"/>
      <c r="CA14" s="19">
        <v>0</v>
      </c>
      <c r="CB14" s="19">
        <v>4.2883641020688597E-2</v>
      </c>
      <c r="CC14" s="19">
        <v>8.6151266068318993E-2</v>
      </c>
      <c r="CD14" s="19">
        <v>2.7473976900124601E-2</v>
      </c>
      <c r="CE14" s="19">
        <v>8.9360488645487707E-2</v>
      </c>
    </row>
    <row r="15" spans="2:83" x14ac:dyDescent="0.35">
      <c r="B15" s="16"/>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312</v>
      </c>
      <c r="C9" s="17">
        <v>4.5322477432534099E-2</v>
      </c>
      <c r="D9" s="17">
        <v>4.3570786438704899E-2</v>
      </c>
      <c r="E9" s="17">
        <v>4.6453778760976901E-2</v>
      </c>
      <c r="F9" s="17"/>
      <c r="G9" s="17">
        <v>5.0358313693835199E-2</v>
      </c>
      <c r="H9" s="17">
        <v>3.7457404178450303E-2</v>
      </c>
      <c r="I9" s="17">
        <v>2.7920771704487E-2</v>
      </c>
      <c r="J9" s="17">
        <v>3.5623521920775898E-2</v>
      </c>
      <c r="K9" s="17">
        <v>2.72624247052916E-2</v>
      </c>
      <c r="L9" s="17">
        <v>8.24202645460511E-2</v>
      </c>
      <c r="M9" s="17"/>
      <c r="N9" s="17">
        <v>3.6507914902655099E-2</v>
      </c>
      <c r="O9" s="17">
        <v>3.3087383024343803E-2</v>
      </c>
      <c r="P9" s="17">
        <v>6.4119624122203997E-2</v>
      </c>
      <c r="Q9" s="17">
        <v>2.0659381365548901E-2</v>
      </c>
      <c r="R9" s="17">
        <v>5.1971977518715601E-2</v>
      </c>
      <c r="S9" s="17">
        <v>4.5667852183356603E-2</v>
      </c>
      <c r="T9" s="17">
        <v>5.6892686502419201E-2</v>
      </c>
      <c r="U9" s="17">
        <v>2.1104338394481802E-2</v>
      </c>
      <c r="V9" s="17">
        <v>5.2055609057902998E-2</v>
      </c>
      <c r="W9" s="17">
        <v>5.3628576229777299E-2</v>
      </c>
      <c r="X9" s="17">
        <v>0.104054036449029</v>
      </c>
      <c r="Y9" s="17">
        <v>0</v>
      </c>
      <c r="Z9" s="17"/>
      <c r="AA9" s="17">
        <v>4.9641783731021703E-2</v>
      </c>
      <c r="AB9" s="17">
        <v>3.9376229161851101E-2</v>
      </c>
      <c r="AC9" s="17">
        <v>4.16767302410333E-2</v>
      </c>
      <c r="AD9" s="17">
        <v>5.0413289687294603E-2</v>
      </c>
      <c r="AE9" s="17"/>
      <c r="AF9" s="17">
        <v>3.7479231223949701E-2</v>
      </c>
      <c r="AG9" s="17">
        <v>4.8435552365312697E-2</v>
      </c>
      <c r="AH9" s="17">
        <v>1.9871872621413701E-2</v>
      </c>
      <c r="AI9" s="17">
        <v>5.1230266258715199E-2</v>
      </c>
      <c r="AJ9" s="17">
        <v>7.1055257739558605E-2</v>
      </c>
      <c r="AK9" s="17">
        <v>4.0690688871919199E-2</v>
      </c>
      <c r="AL9" s="17"/>
      <c r="AM9" s="17">
        <v>5.1746252894700702E-2</v>
      </c>
      <c r="AN9" s="17">
        <v>3.6409326988670297E-2</v>
      </c>
      <c r="AO9" s="17">
        <v>5.2719543112816902E-2</v>
      </c>
      <c r="AP9" s="17">
        <v>5.4061064191119799E-2</v>
      </c>
      <c r="AQ9" s="17">
        <v>4.1556029439483499E-2</v>
      </c>
      <c r="AR9" s="17"/>
      <c r="AS9" s="17">
        <v>4.3969966416749003E-2</v>
      </c>
      <c r="AT9" s="17">
        <v>4.10990773572881E-2</v>
      </c>
      <c r="AU9" s="17">
        <v>6.1076982815282198E-2</v>
      </c>
      <c r="AV9" s="17"/>
      <c r="AW9" s="17">
        <v>4.6883387365864802E-2</v>
      </c>
      <c r="AX9" s="17">
        <v>3.9694023696469002E-2</v>
      </c>
      <c r="AY9" s="17">
        <v>5.3134587219779802E-2</v>
      </c>
      <c r="AZ9" s="17">
        <v>2.61034231110416E-2</v>
      </c>
      <c r="BA9" s="17">
        <v>5.9421716237691199E-2</v>
      </c>
      <c r="BB9" s="17"/>
      <c r="BC9" s="17">
        <v>5.43216730228131E-2</v>
      </c>
      <c r="BD9" s="17">
        <v>2.9925044691649201E-2</v>
      </c>
      <c r="BE9" s="17" t="s">
        <v>101</v>
      </c>
      <c r="BF9" s="17">
        <v>2.2305167340514801E-2</v>
      </c>
      <c r="BG9" s="17">
        <v>6.9533627439052101E-2</v>
      </c>
      <c r="BH9" s="17">
        <v>4.8475596556904497E-2</v>
      </c>
      <c r="BI9" s="17">
        <v>3.2174997090127402E-2</v>
      </c>
      <c r="BJ9" s="17"/>
      <c r="BK9" s="17">
        <v>3.9547251574490301E-2</v>
      </c>
      <c r="BL9" s="17">
        <v>5.1486828228182499E-2</v>
      </c>
      <c r="BM9" s="17">
        <v>5.6729576671858899E-2</v>
      </c>
      <c r="BN9" s="17">
        <v>4.0900190263684397E-2</v>
      </c>
      <c r="BO9" s="17">
        <v>3.8682370821547803E-2</v>
      </c>
      <c r="BP9" s="17">
        <v>3.54530287454232E-2</v>
      </c>
      <c r="BQ9" s="17">
        <v>1.77661955308696E-2</v>
      </c>
      <c r="BR9" s="17">
        <v>6.8257399651915907E-2</v>
      </c>
      <c r="BS9" s="17"/>
      <c r="BT9" s="17">
        <v>3.2582890026283499E-2</v>
      </c>
      <c r="BU9" s="17">
        <v>6.5647966174716396E-2</v>
      </c>
      <c r="BV9" s="17">
        <v>4.1364870962210698E-2</v>
      </c>
      <c r="BW9" s="17"/>
      <c r="BX9" s="17">
        <v>4.8679180054661098E-2</v>
      </c>
      <c r="BY9" s="17">
        <v>4.1380452282502797E-2</v>
      </c>
      <c r="BZ9" s="17"/>
      <c r="CA9" s="17">
        <v>4.9069028199132898E-2</v>
      </c>
      <c r="CB9" s="17">
        <v>4.52098396279405E-2</v>
      </c>
      <c r="CC9" s="17">
        <v>3.16291761052288E-2</v>
      </c>
      <c r="CD9" s="17">
        <v>2.2631597484121399E-2</v>
      </c>
      <c r="CE9" s="17">
        <v>6.07985835327765E-2</v>
      </c>
    </row>
    <row r="10" spans="2:83" x14ac:dyDescent="0.35">
      <c r="B10" s="18" t="s">
        <v>313</v>
      </c>
      <c r="C10" s="17">
        <v>5.2743157290582397E-2</v>
      </c>
      <c r="D10" s="17">
        <v>6.4461783179577306E-2</v>
      </c>
      <c r="E10" s="17">
        <v>4.09042045397561E-2</v>
      </c>
      <c r="F10" s="17"/>
      <c r="G10" s="17">
        <v>0.12333756411786501</v>
      </c>
      <c r="H10" s="17">
        <v>3.7916628363935903E-2</v>
      </c>
      <c r="I10" s="17">
        <v>4.0590787093422002E-2</v>
      </c>
      <c r="J10" s="17">
        <v>2.82471825589245E-2</v>
      </c>
      <c r="K10" s="17">
        <v>3.8847376870410802E-2</v>
      </c>
      <c r="L10" s="17">
        <v>5.6735597210097001E-2</v>
      </c>
      <c r="M10" s="17"/>
      <c r="N10" s="17">
        <v>7.1747759933839597E-2</v>
      </c>
      <c r="O10" s="17">
        <v>5.1739573031644601E-2</v>
      </c>
      <c r="P10" s="17">
        <v>5.8700974918880801E-2</v>
      </c>
      <c r="Q10" s="17">
        <v>1.13783201490391E-2</v>
      </c>
      <c r="R10" s="17">
        <v>5.4587955636994298E-2</v>
      </c>
      <c r="S10" s="17">
        <v>8.7696634776557203E-2</v>
      </c>
      <c r="T10" s="17">
        <v>5.1043252348014899E-2</v>
      </c>
      <c r="U10" s="17">
        <v>4.4619486363195397E-2</v>
      </c>
      <c r="V10" s="17">
        <v>3.9984883586563699E-2</v>
      </c>
      <c r="W10" s="17">
        <v>5.0966554396333602E-2</v>
      </c>
      <c r="X10" s="17">
        <v>4.3555410687082699E-2</v>
      </c>
      <c r="Y10" s="17">
        <v>5.0052884507099903E-2</v>
      </c>
      <c r="Z10" s="17"/>
      <c r="AA10" s="17">
        <v>5.2653961566958098E-2</v>
      </c>
      <c r="AB10" s="17">
        <v>5.8899180756964202E-2</v>
      </c>
      <c r="AC10" s="17">
        <v>4.79472689273788E-2</v>
      </c>
      <c r="AD10" s="17">
        <v>5.1081115693872199E-2</v>
      </c>
      <c r="AE10" s="17"/>
      <c r="AF10" s="17">
        <v>7.0405338119380795E-2</v>
      </c>
      <c r="AG10" s="17">
        <v>4.5198127498265898E-2</v>
      </c>
      <c r="AH10" s="17">
        <v>5.1830516167741897E-2</v>
      </c>
      <c r="AI10" s="17">
        <v>4.7542887306705001E-2</v>
      </c>
      <c r="AJ10" s="17">
        <v>5.0824830509948703E-2</v>
      </c>
      <c r="AK10" s="17">
        <v>4.1648450166947501E-2</v>
      </c>
      <c r="AL10" s="17"/>
      <c r="AM10" s="17">
        <v>6.0283950272327101E-2</v>
      </c>
      <c r="AN10" s="17">
        <v>4.8202024641303E-2</v>
      </c>
      <c r="AO10" s="17">
        <v>5.0379041278192302E-2</v>
      </c>
      <c r="AP10" s="17">
        <v>4.8434057862017203E-2</v>
      </c>
      <c r="AQ10" s="17">
        <v>5.2534579797582699E-2</v>
      </c>
      <c r="AR10" s="17"/>
      <c r="AS10" s="17">
        <v>6.8523029515723602E-2</v>
      </c>
      <c r="AT10" s="17">
        <v>5.4776807078194802E-2</v>
      </c>
      <c r="AU10" s="17">
        <v>4.9589607520333902E-2</v>
      </c>
      <c r="AV10" s="17"/>
      <c r="AW10" s="17">
        <v>4.5407403781248898E-2</v>
      </c>
      <c r="AX10" s="17">
        <v>6.09572355321353E-2</v>
      </c>
      <c r="AY10" s="17">
        <v>4.5800960018557497E-2</v>
      </c>
      <c r="AZ10" s="17">
        <v>6.3364875493678099E-2</v>
      </c>
      <c r="BA10" s="17">
        <v>7.7491249034789905E-2</v>
      </c>
      <c r="BB10" s="17"/>
      <c r="BC10" s="17">
        <v>4.6878443076156101E-2</v>
      </c>
      <c r="BD10" s="17">
        <v>5.5445024464203997E-2</v>
      </c>
      <c r="BE10" s="17" t="s">
        <v>101</v>
      </c>
      <c r="BF10" s="17">
        <v>4.4135047606549703E-2</v>
      </c>
      <c r="BG10" s="17">
        <v>5.5431712723784603E-2</v>
      </c>
      <c r="BH10" s="17">
        <v>7.1964944854020094E-2</v>
      </c>
      <c r="BI10" s="17">
        <v>2.7801806740834802E-2</v>
      </c>
      <c r="BJ10" s="17"/>
      <c r="BK10" s="17">
        <v>5.2599135468564498E-2</v>
      </c>
      <c r="BL10" s="17">
        <v>4.4576980421568803E-2</v>
      </c>
      <c r="BM10" s="17">
        <v>5.0728257693156503E-2</v>
      </c>
      <c r="BN10" s="17">
        <v>4.2175347567343799E-2</v>
      </c>
      <c r="BO10" s="17">
        <v>3.9837657100638302E-2</v>
      </c>
      <c r="BP10" s="17">
        <v>7.6478789307805398E-2</v>
      </c>
      <c r="BQ10" s="17">
        <v>9.1992563325363902E-2</v>
      </c>
      <c r="BR10" s="17">
        <v>4.4068771174633897E-2</v>
      </c>
      <c r="BS10" s="17"/>
      <c r="BT10" s="17">
        <v>4.2400316234765402E-2</v>
      </c>
      <c r="BU10" s="17">
        <v>5.2042309046850803E-2</v>
      </c>
      <c r="BV10" s="17">
        <v>5.9243991569051503E-2</v>
      </c>
      <c r="BW10" s="17"/>
      <c r="BX10" s="17">
        <v>6.01780155017499E-2</v>
      </c>
      <c r="BY10" s="17">
        <v>4.4779326788849903E-2</v>
      </c>
      <c r="BZ10" s="17"/>
      <c r="CA10" s="17">
        <v>5.9067776448746299E-2</v>
      </c>
      <c r="CB10" s="17">
        <v>2.6209801580413701E-2</v>
      </c>
      <c r="CC10" s="17">
        <v>4.7235010582003301E-2</v>
      </c>
      <c r="CD10" s="17">
        <v>5.8546933061979799E-2</v>
      </c>
      <c r="CE10" s="17">
        <v>6.2805703227978002E-2</v>
      </c>
    </row>
    <row r="11" spans="2:83" ht="29" x14ac:dyDescent="0.35">
      <c r="B11" s="18" t="s">
        <v>314</v>
      </c>
      <c r="C11" s="17">
        <v>0.114692859135494</v>
      </c>
      <c r="D11" s="17">
        <v>0.13723829440155499</v>
      </c>
      <c r="E11" s="17">
        <v>9.3714914692836201E-2</v>
      </c>
      <c r="F11" s="17"/>
      <c r="G11" s="17">
        <v>0.156456676410374</v>
      </c>
      <c r="H11" s="17">
        <v>0.13447194388818501</v>
      </c>
      <c r="I11" s="17">
        <v>0.13808336346425301</v>
      </c>
      <c r="J11" s="17">
        <v>0.116328380478737</v>
      </c>
      <c r="K11" s="17">
        <v>7.8909220897097301E-2</v>
      </c>
      <c r="L11" s="17">
        <v>7.4314701980891296E-2</v>
      </c>
      <c r="M11" s="17"/>
      <c r="N11" s="17">
        <v>9.0621750572600301E-2</v>
      </c>
      <c r="O11" s="17">
        <v>0.11968747009470899</v>
      </c>
      <c r="P11" s="17">
        <v>0.105898543427905</v>
      </c>
      <c r="Q11" s="17">
        <v>0.14717137840573899</v>
      </c>
      <c r="R11" s="17">
        <v>0.12462226749482901</v>
      </c>
      <c r="S11" s="17">
        <v>0.17856785012065199</v>
      </c>
      <c r="T11" s="17">
        <v>5.65602941634126E-2</v>
      </c>
      <c r="U11" s="17">
        <v>7.6828476442344307E-2</v>
      </c>
      <c r="V11" s="17">
        <v>0.115733396052164</v>
      </c>
      <c r="W11" s="17">
        <v>0.108083596703007</v>
      </c>
      <c r="X11" s="17">
        <v>6.7743928332846495E-2</v>
      </c>
      <c r="Y11" s="17">
        <v>0.217230703580266</v>
      </c>
      <c r="Z11" s="17"/>
      <c r="AA11" s="17">
        <v>9.6656794382941502E-2</v>
      </c>
      <c r="AB11" s="17">
        <v>9.6679807642750804E-2</v>
      </c>
      <c r="AC11" s="17">
        <v>0.16139626975054799</v>
      </c>
      <c r="AD11" s="17">
        <v>0.110781915834978</v>
      </c>
      <c r="AE11" s="17"/>
      <c r="AF11" s="17">
        <v>0.11426096024138099</v>
      </c>
      <c r="AG11" s="17">
        <v>9.9503820951612504E-2</v>
      </c>
      <c r="AH11" s="17">
        <v>0.16358361267532601</v>
      </c>
      <c r="AI11" s="17">
        <v>0.13827045018732401</v>
      </c>
      <c r="AJ11" s="17">
        <v>7.3219923617639598E-2</v>
      </c>
      <c r="AK11" s="17">
        <v>7.8583691176043594E-2</v>
      </c>
      <c r="AL11" s="17"/>
      <c r="AM11" s="17">
        <v>0.10806950248883999</v>
      </c>
      <c r="AN11" s="17">
        <v>0.11849419445284</v>
      </c>
      <c r="AO11" s="17">
        <v>0.13119808847235001</v>
      </c>
      <c r="AP11" s="17">
        <v>0</v>
      </c>
      <c r="AQ11" s="17">
        <v>0.10098027834724101</v>
      </c>
      <c r="AR11" s="17"/>
      <c r="AS11" s="17">
        <v>0.10096185200476999</v>
      </c>
      <c r="AT11" s="17">
        <v>0.120289621983889</v>
      </c>
      <c r="AU11" s="17">
        <v>0.150686823449145</v>
      </c>
      <c r="AV11" s="17"/>
      <c r="AW11" s="17">
        <v>0.13261130152054601</v>
      </c>
      <c r="AX11" s="17">
        <v>0.111452765466134</v>
      </c>
      <c r="AY11" s="17">
        <v>0.10258810912468801</v>
      </c>
      <c r="AZ11" s="17">
        <v>9.4772908711342099E-2</v>
      </c>
      <c r="BA11" s="17">
        <v>9.3856225349062905E-2</v>
      </c>
      <c r="BB11" s="17"/>
      <c r="BC11" s="17">
        <v>0.10295718318861299</v>
      </c>
      <c r="BD11" s="17">
        <v>0.12641569525031701</v>
      </c>
      <c r="BE11" s="17" t="s">
        <v>101</v>
      </c>
      <c r="BF11" s="17">
        <v>0.13028880176489099</v>
      </c>
      <c r="BG11" s="17">
        <v>0.146995872444079</v>
      </c>
      <c r="BH11" s="17">
        <v>0.100019606167353</v>
      </c>
      <c r="BI11" s="17">
        <v>0.106190036927401</v>
      </c>
      <c r="BJ11" s="17"/>
      <c r="BK11" s="17">
        <v>0.133382681387712</v>
      </c>
      <c r="BL11" s="17">
        <v>0.11725348555154901</v>
      </c>
      <c r="BM11" s="17">
        <v>0.109335370305297</v>
      </c>
      <c r="BN11" s="17">
        <v>9.1373517993126499E-2</v>
      </c>
      <c r="BO11" s="17">
        <v>0.147875887338935</v>
      </c>
      <c r="BP11" s="17">
        <v>8.9209016814166001E-2</v>
      </c>
      <c r="BQ11" s="17">
        <v>6.6964092679887205E-2</v>
      </c>
      <c r="BR11" s="17">
        <v>0.122062391376939</v>
      </c>
      <c r="BS11" s="17"/>
      <c r="BT11" s="17">
        <v>0.120372297475206</v>
      </c>
      <c r="BU11" s="17">
        <v>9.3225963762762598E-2</v>
      </c>
      <c r="BV11" s="17">
        <v>0.122560601410887</v>
      </c>
      <c r="BW11" s="17"/>
      <c r="BX11" s="17">
        <v>0.140516079892165</v>
      </c>
      <c r="BY11" s="17">
        <v>0.124158913198331</v>
      </c>
      <c r="BZ11" s="17"/>
      <c r="CA11" s="17">
        <v>8.2869931009354802E-2</v>
      </c>
      <c r="CB11" s="17">
        <v>0.102960219400999</v>
      </c>
      <c r="CC11" s="17">
        <v>0.101844653620338</v>
      </c>
      <c r="CD11" s="17">
        <v>0.196495830539829</v>
      </c>
      <c r="CE11" s="17">
        <v>0.116529436909814</v>
      </c>
    </row>
    <row r="12" spans="2:83" x14ac:dyDescent="0.35">
      <c r="B12" s="18" t="s">
        <v>315</v>
      </c>
      <c r="C12" s="17">
        <v>0.31598123069293899</v>
      </c>
      <c r="D12" s="17">
        <v>0.30876892660500599</v>
      </c>
      <c r="E12" s="17">
        <v>0.323419678303698</v>
      </c>
      <c r="F12" s="17"/>
      <c r="G12" s="17">
        <v>0.309988518580186</v>
      </c>
      <c r="H12" s="17">
        <v>0.267014783833456</v>
      </c>
      <c r="I12" s="17">
        <v>0.30134417958272303</v>
      </c>
      <c r="J12" s="17">
        <v>0.323882050873606</v>
      </c>
      <c r="K12" s="17">
        <v>0.338077502006839</v>
      </c>
      <c r="L12" s="17">
        <v>0.35068487842906299</v>
      </c>
      <c r="M12" s="17"/>
      <c r="N12" s="17">
        <v>0.30569606242437702</v>
      </c>
      <c r="O12" s="17">
        <v>0.34731543905215301</v>
      </c>
      <c r="P12" s="17">
        <v>0.25035906674043501</v>
      </c>
      <c r="Q12" s="17">
        <v>0.29799126429929501</v>
      </c>
      <c r="R12" s="17">
        <v>0.323081849815963</v>
      </c>
      <c r="S12" s="17">
        <v>0.34590045949097498</v>
      </c>
      <c r="T12" s="17">
        <v>0.32332701729204</v>
      </c>
      <c r="U12" s="17">
        <v>0.33510376533587899</v>
      </c>
      <c r="V12" s="17">
        <v>0.35027377450973401</v>
      </c>
      <c r="W12" s="17">
        <v>0.305936208395652</v>
      </c>
      <c r="X12" s="17">
        <v>0.30282807869674799</v>
      </c>
      <c r="Y12" s="17">
        <v>0.23182064342355599</v>
      </c>
      <c r="Z12" s="17"/>
      <c r="AA12" s="17">
        <v>0.30021979821720601</v>
      </c>
      <c r="AB12" s="17">
        <v>0.320161790776399</v>
      </c>
      <c r="AC12" s="17">
        <v>0.35444443184956098</v>
      </c>
      <c r="AD12" s="17">
        <v>0.29533416079104902</v>
      </c>
      <c r="AE12" s="17"/>
      <c r="AF12" s="17">
        <v>0.29567531344680198</v>
      </c>
      <c r="AG12" s="17">
        <v>0.34320672079569597</v>
      </c>
      <c r="AH12" s="17">
        <v>0.33975106388331999</v>
      </c>
      <c r="AI12" s="17">
        <v>0.28445194877216801</v>
      </c>
      <c r="AJ12" s="17">
        <v>0.31744548188330801</v>
      </c>
      <c r="AK12" s="17">
        <v>0.30541272697490202</v>
      </c>
      <c r="AL12" s="17"/>
      <c r="AM12" s="17">
        <v>0.335439484635778</v>
      </c>
      <c r="AN12" s="17">
        <v>0.29533002734212199</v>
      </c>
      <c r="AO12" s="17">
        <v>0.28459094764707898</v>
      </c>
      <c r="AP12" s="17">
        <v>0.41240309453066898</v>
      </c>
      <c r="AQ12" s="17">
        <v>0.32143168324121801</v>
      </c>
      <c r="AR12" s="17"/>
      <c r="AS12" s="17">
        <v>0.33630660183835398</v>
      </c>
      <c r="AT12" s="17">
        <v>0.29918736429961601</v>
      </c>
      <c r="AU12" s="17">
        <v>0.35534117161967099</v>
      </c>
      <c r="AV12" s="17"/>
      <c r="AW12" s="17">
        <v>0.297358521130971</v>
      </c>
      <c r="AX12" s="17">
        <v>0.317200595477105</v>
      </c>
      <c r="AY12" s="17">
        <v>0.32510068388389901</v>
      </c>
      <c r="AZ12" s="17">
        <v>0.34384468261789097</v>
      </c>
      <c r="BA12" s="17">
        <v>0.24726018616314499</v>
      </c>
      <c r="BB12" s="17"/>
      <c r="BC12" s="17">
        <v>0.35021810104582302</v>
      </c>
      <c r="BD12" s="17">
        <v>0.30211680459456502</v>
      </c>
      <c r="BE12" s="17" t="s">
        <v>101</v>
      </c>
      <c r="BF12" s="17">
        <v>0.28918352775998102</v>
      </c>
      <c r="BG12" s="17">
        <v>0.30627990196885302</v>
      </c>
      <c r="BH12" s="17">
        <v>0.27034524702365997</v>
      </c>
      <c r="BI12" s="17">
        <v>0.37518061900891903</v>
      </c>
      <c r="BJ12" s="17"/>
      <c r="BK12" s="17">
        <v>0.31477346596058597</v>
      </c>
      <c r="BL12" s="17">
        <v>0.29566256673758201</v>
      </c>
      <c r="BM12" s="17">
        <v>0.32358405333422202</v>
      </c>
      <c r="BN12" s="17">
        <v>0.34273494889120698</v>
      </c>
      <c r="BO12" s="17">
        <v>0.28690849654529699</v>
      </c>
      <c r="BP12" s="17">
        <v>0.35251135902616099</v>
      </c>
      <c r="BQ12" s="17">
        <v>0.327817914276886</v>
      </c>
      <c r="BR12" s="17">
        <v>0.28407095263712201</v>
      </c>
      <c r="BS12" s="17"/>
      <c r="BT12" s="17">
        <v>0.31689447713938301</v>
      </c>
      <c r="BU12" s="17">
        <v>0.33450843488369603</v>
      </c>
      <c r="BV12" s="17">
        <v>0.303148675671571</v>
      </c>
      <c r="BW12" s="17"/>
      <c r="BX12" s="17">
        <v>0.31390028390685298</v>
      </c>
      <c r="BY12" s="17">
        <v>0.30289051130121097</v>
      </c>
      <c r="BZ12" s="17"/>
      <c r="CA12" s="17">
        <v>0.20154180715134801</v>
      </c>
      <c r="CB12" s="17">
        <v>0.314567792691413</v>
      </c>
      <c r="CC12" s="17">
        <v>0.31944911846387902</v>
      </c>
      <c r="CD12" s="17">
        <v>0.34074304362123398</v>
      </c>
      <c r="CE12" s="17">
        <v>0.28726778056565</v>
      </c>
    </row>
    <row r="13" spans="2:83" x14ac:dyDescent="0.35">
      <c r="B13" s="18" t="s">
        <v>316</v>
      </c>
      <c r="C13" s="17">
        <v>0.42242702197127002</v>
      </c>
      <c r="D13" s="17">
        <v>0.383505143121395</v>
      </c>
      <c r="E13" s="17">
        <v>0.461398862293732</v>
      </c>
      <c r="F13" s="17"/>
      <c r="G13" s="17">
        <v>0.32500284549860198</v>
      </c>
      <c r="H13" s="17">
        <v>0.48288650433028202</v>
      </c>
      <c r="I13" s="17">
        <v>0.46016570921612399</v>
      </c>
      <c r="J13" s="17">
        <v>0.45665696027883201</v>
      </c>
      <c r="K13" s="17">
        <v>0.452933430781016</v>
      </c>
      <c r="L13" s="17">
        <v>0.359322726823815</v>
      </c>
      <c r="M13" s="17"/>
      <c r="N13" s="17">
        <v>0.45097691100093101</v>
      </c>
      <c r="O13" s="17">
        <v>0.38874064027275101</v>
      </c>
      <c r="P13" s="17">
        <v>0.47550169769600498</v>
      </c>
      <c r="Q13" s="17">
        <v>0.47383796059517203</v>
      </c>
      <c r="R13" s="17">
        <v>0.37142246233139697</v>
      </c>
      <c r="S13" s="17">
        <v>0.316872302888493</v>
      </c>
      <c r="T13" s="17">
        <v>0.44730528859138002</v>
      </c>
      <c r="U13" s="17">
        <v>0.50285555049122999</v>
      </c>
      <c r="V13" s="17">
        <v>0.39501620776080498</v>
      </c>
      <c r="W13" s="17">
        <v>0.43403447933202499</v>
      </c>
      <c r="X13" s="17">
        <v>0.42058144392521801</v>
      </c>
      <c r="Y13" s="17">
        <v>0.47115922800017701</v>
      </c>
      <c r="Z13" s="17"/>
      <c r="AA13" s="17">
        <v>0.47394580370410699</v>
      </c>
      <c r="AB13" s="17">
        <v>0.44148917560748402</v>
      </c>
      <c r="AC13" s="17">
        <v>0.35188915022870298</v>
      </c>
      <c r="AD13" s="17">
        <v>0.41027220786482499</v>
      </c>
      <c r="AE13" s="17"/>
      <c r="AF13" s="17">
        <v>0.43800691983553403</v>
      </c>
      <c r="AG13" s="17">
        <v>0.41771732170537101</v>
      </c>
      <c r="AH13" s="17">
        <v>0.38574854263353697</v>
      </c>
      <c r="AI13" s="17">
        <v>0.42570391172316702</v>
      </c>
      <c r="AJ13" s="17">
        <v>0.43011041762868202</v>
      </c>
      <c r="AK13" s="17">
        <v>0.45268897035260902</v>
      </c>
      <c r="AL13" s="17"/>
      <c r="AM13" s="17">
        <v>0.39361376943298598</v>
      </c>
      <c r="AN13" s="17">
        <v>0.46349250041511197</v>
      </c>
      <c r="AO13" s="17">
        <v>0.44303197650082698</v>
      </c>
      <c r="AP13" s="17">
        <v>0.48510178341619398</v>
      </c>
      <c r="AQ13" s="17">
        <v>0.40257124644673098</v>
      </c>
      <c r="AR13" s="17"/>
      <c r="AS13" s="17">
        <v>0.38959700262158398</v>
      </c>
      <c r="AT13" s="17">
        <v>0.45242846106305501</v>
      </c>
      <c r="AU13" s="17">
        <v>0.35534120597539498</v>
      </c>
      <c r="AV13" s="17"/>
      <c r="AW13" s="17">
        <v>0.41555819070018302</v>
      </c>
      <c r="AX13" s="17">
        <v>0.43162339397814498</v>
      </c>
      <c r="AY13" s="17">
        <v>0.44014917868188402</v>
      </c>
      <c r="AZ13" s="17">
        <v>0.44930515944121702</v>
      </c>
      <c r="BA13" s="17">
        <v>0.477766507403037</v>
      </c>
      <c r="BB13" s="17"/>
      <c r="BC13" s="17">
        <v>0.391034292609585</v>
      </c>
      <c r="BD13" s="17">
        <v>0.44931244750702898</v>
      </c>
      <c r="BE13" s="17" t="s">
        <v>101</v>
      </c>
      <c r="BF13" s="17">
        <v>0.47439377256587201</v>
      </c>
      <c r="BG13" s="17">
        <v>0.36181189692867499</v>
      </c>
      <c r="BH13" s="17">
        <v>0.46498103261206403</v>
      </c>
      <c r="BI13" s="17">
        <v>0.35647061325622398</v>
      </c>
      <c r="BJ13" s="17"/>
      <c r="BK13" s="17">
        <v>0.39044471941617198</v>
      </c>
      <c r="BL13" s="17">
        <v>0.41869380827133701</v>
      </c>
      <c r="BM13" s="17">
        <v>0.402939338789713</v>
      </c>
      <c r="BN13" s="17">
        <v>0.436782844165788</v>
      </c>
      <c r="BO13" s="17">
        <v>0.45919082948496498</v>
      </c>
      <c r="BP13" s="17">
        <v>0.42012116281055101</v>
      </c>
      <c r="BQ13" s="17">
        <v>0.47821113428851902</v>
      </c>
      <c r="BR13" s="17">
        <v>0.45986680775113098</v>
      </c>
      <c r="BS13" s="17"/>
      <c r="BT13" s="17">
        <v>0.461429210214157</v>
      </c>
      <c r="BU13" s="17">
        <v>0.389203233112974</v>
      </c>
      <c r="BV13" s="17">
        <v>0.41830384214209099</v>
      </c>
      <c r="BW13" s="17"/>
      <c r="BX13" s="17">
        <v>0.40679618838902298</v>
      </c>
      <c r="BY13" s="17">
        <v>0.44314029737341998</v>
      </c>
      <c r="BZ13" s="17"/>
      <c r="CA13" s="17">
        <v>0.58912325748920302</v>
      </c>
      <c r="CB13" s="17">
        <v>0.49929921331566102</v>
      </c>
      <c r="CC13" s="17">
        <v>0.453696200282175</v>
      </c>
      <c r="CD13" s="17">
        <v>0.35635451687828701</v>
      </c>
      <c r="CE13" s="17">
        <v>0.41013022180359698</v>
      </c>
    </row>
    <row r="14" spans="2:83" x14ac:dyDescent="0.35">
      <c r="B14" s="18" t="s">
        <v>113</v>
      </c>
      <c r="C14" s="19">
        <v>4.8833253477180302E-2</v>
      </c>
      <c r="D14" s="19">
        <v>6.24550662537618E-2</v>
      </c>
      <c r="E14" s="19">
        <v>3.4108561409001599E-2</v>
      </c>
      <c r="F14" s="19"/>
      <c r="G14" s="19">
        <v>3.4856081699138203E-2</v>
      </c>
      <c r="H14" s="19">
        <v>4.0252735405691298E-2</v>
      </c>
      <c r="I14" s="19">
        <v>3.1895188938991299E-2</v>
      </c>
      <c r="J14" s="19">
        <v>3.9261903889124497E-2</v>
      </c>
      <c r="K14" s="19">
        <v>6.3970044739345602E-2</v>
      </c>
      <c r="L14" s="19">
        <v>7.6521831010082406E-2</v>
      </c>
      <c r="M14" s="19"/>
      <c r="N14" s="19">
        <v>4.4449601165597701E-2</v>
      </c>
      <c r="O14" s="19">
        <v>5.9429494524399301E-2</v>
      </c>
      <c r="P14" s="19">
        <v>4.5420093094569999E-2</v>
      </c>
      <c r="Q14" s="19">
        <v>4.8961695185206697E-2</v>
      </c>
      <c r="R14" s="19">
        <v>7.4313487202100598E-2</v>
      </c>
      <c r="S14" s="19">
        <v>2.52949005399659E-2</v>
      </c>
      <c r="T14" s="19">
        <v>6.4871461102733702E-2</v>
      </c>
      <c r="U14" s="19">
        <v>1.9488382972869499E-2</v>
      </c>
      <c r="V14" s="19">
        <v>4.6936129032831099E-2</v>
      </c>
      <c r="W14" s="19">
        <v>4.7350584943205501E-2</v>
      </c>
      <c r="X14" s="19">
        <v>6.1237101909074901E-2</v>
      </c>
      <c r="Y14" s="19">
        <v>2.9736540488901501E-2</v>
      </c>
      <c r="Z14" s="19"/>
      <c r="AA14" s="19">
        <v>2.6881858397765201E-2</v>
      </c>
      <c r="AB14" s="19">
        <v>4.3393816054550401E-2</v>
      </c>
      <c r="AC14" s="19">
        <v>4.2646149002774601E-2</v>
      </c>
      <c r="AD14" s="19">
        <v>8.2117310127980694E-2</v>
      </c>
      <c r="AE14" s="19"/>
      <c r="AF14" s="19">
        <v>4.4172237132952097E-2</v>
      </c>
      <c r="AG14" s="19">
        <v>4.5938456683741698E-2</v>
      </c>
      <c r="AH14" s="19">
        <v>3.9214392018661698E-2</v>
      </c>
      <c r="AI14" s="19">
        <v>5.2800535751921202E-2</v>
      </c>
      <c r="AJ14" s="19">
        <v>5.73440886208633E-2</v>
      </c>
      <c r="AK14" s="19">
        <v>8.0975472457579398E-2</v>
      </c>
      <c r="AL14" s="19"/>
      <c r="AM14" s="19">
        <v>5.0847040275368002E-2</v>
      </c>
      <c r="AN14" s="19">
        <v>3.80719261599523E-2</v>
      </c>
      <c r="AO14" s="19">
        <v>3.8080402988734802E-2</v>
      </c>
      <c r="AP14" s="19">
        <v>0</v>
      </c>
      <c r="AQ14" s="19">
        <v>8.0926182727743601E-2</v>
      </c>
      <c r="AR14" s="19"/>
      <c r="AS14" s="19">
        <v>6.0641547602820201E-2</v>
      </c>
      <c r="AT14" s="19">
        <v>3.2218668217957401E-2</v>
      </c>
      <c r="AU14" s="19">
        <v>2.7964208620173899E-2</v>
      </c>
      <c r="AV14" s="19"/>
      <c r="AW14" s="19">
        <v>6.2181195501185803E-2</v>
      </c>
      <c r="AX14" s="19">
        <v>3.9071985850011703E-2</v>
      </c>
      <c r="AY14" s="19">
        <v>3.3226481071191298E-2</v>
      </c>
      <c r="AZ14" s="19">
        <v>2.2608950624830901E-2</v>
      </c>
      <c r="BA14" s="19">
        <v>4.4204115812274798E-2</v>
      </c>
      <c r="BB14" s="19"/>
      <c r="BC14" s="19">
        <v>5.4590307057009402E-2</v>
      </c>
      <c r="BD14" s="19">
        <v>3.6784983492235003E-2</v>
      </c>
      <c r="BE14" s="19" t="s">
        <v>101</v>
      </c>
      <c r="BF14" s="19">
        <v>3.9693682962190897E-2</v>
      </c>
      <c r="BG14" s="19">
        <v>5.99469884955567E-2</v>
      </c>
      <c r="BH14" s="19">
        <v>4.4213572785997898E-2</v>
      </c>
      <c r="BI14" s="19">
        <v>0.102181926976493</v>
      </c>
      <c r="BJ14" s="19"/>
      <c r="BK14" s="19">
        <v>6.9252746192476095E-2</v>
      </c>
      <c r="BL14" s="19">
        <v>7.2326330789780999E-2</v>
      </c>
      <c r="BM14" s="19">
        <v>5.6683403205752401E-2</v>
      </c>
      <c r="BN14" s="19">
        <v>4.6033151118850098E-2</v>
      </c>
      <c r="BO14" s="19">
        <v>2.7504758708616801E-2</v>
      </c>
      <c r="BP14" s="19">
        <v>2.6226643295893901E-2</v>
      </c>
      <c r="BQ14" s="19">
        <v>1.7248099898474301E-2</v>
      </c>
      <c r="BR14" s="19">
        <v>2.1673677408258801E-2</v>
      </c>
      <c r="BS14" s="19"/>
      <c r="BT14" s="19">
        <v>2.6320808910205801E-2</v>
      </c>
      <c r="BU14" s="19">
        <v>6.5372093019000696E-2</v>
      </c>
      <c r="BV14" s="19">
        <v>5.5378018244188101E-2</v>
      </c>
      <c r="BW14" s="19"/>
      <c r="BX14" s="19">
        <v>2.99302522555474E-2</v>
      </c>
      <c r="BY14" s="19">
        <v>4.3650499055685299E-2</v>
      </c>
      <c r="BZ14" s="19"/>
      <c r="CA14" s="19">
        <v>1.8328199702214901E-2</v>
      </c>
      <c r="CB14" s="19">
        <v>1.1753133383573E-2</v>
      </c>
      <c r="CC14" s="19">
        <v>4.6145840946374903E-2</v>
      </c>
      <c r="CD14" s="19">
        <v>2.5228078414549202E-2</v>
      </c>
      <c r="CE14" s="19">
        <v>6.2468273960184797E-2</v>
      </c>
    </row>
    <row r="15" spans="2:83" x14ac:dyDescent="0.35">
      <c r="B15" s="16"/>
    </row>
    <row r="16" spans="2:83" x14ac:dyDescent="0.35">
      <c r="B16" t="s">
        <v>104</v>
      </c>
    </row>
    <row r="17" spans="2:2" x14ac:dyDescent="0.35">
      <c r="B17" t="s">
        <v>105</v>
      </c>
    </row>
    <row r="19" spans="2:2" x14ac:dyDescent="0.35">
      <c r="B19"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E25"/>
  <sheetViews>
    <sheetView showGridLines="0" topLeftCell="A16"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1809</v>
      </c>
      <c r="D7" s="10">
        <v>934</v>
      </c>
      <c r="E7" s="10">
        <v>870</v>
      </c>
      <c r="F7" s="10"/>
      <c r="G7" s="10">
        <v>279</v>
      </c>
      <c r="H7" s="10">
        <v>313</v>
      </c>
      <c r="I7" s="10">
        <v>274</v>
      </c>
      <c r="J7" s="10">
        <v>290</v>
      </c>
      <c r="K7" s="10">
        <v>232</v>
      </c>
      <c r="L7" s="10">
        <v>421</v>
      </c>
      <c r="M7" s="10"/>
      <c r="N7" s="10">
        <v>275</v>
      </c>
      <c r="O7" s="10">
        <v>233</v>
      </c>
      <c r="P7" s="10">
        <v>140</v>
      </c>
      <c r="Q7" s="10">
        <v>156</v>
      </c>
      <c r="R7" s="10">
        <v>117</v>
      </c>
      <c r="S7" s="10">
        <v>141</v>
      </c>
      <c r="T7" s="10">
        <v>137</v>
      </c>
      <c r="U7" s="10">
        <v>77</v>
      </c>
      <c r="V7" s="10">
        <v>201</v>
      </c>
      <c r="W7" s="10">
        <v>178</v>
      </c>
      <c r="X7" s="10">
        <v>98</v>
      </c>
      <c r="Y7" s="10">
        <v>56</v>
      </c>
      <c r="Z7" s="10"/>
      <c r="AA7" s="10">
        <v>532</v>
      </c>
      <c r="AB7" s="10">
        <v>520</v>
      </c>
      <c r="AC7" s="10">
        <v>315</v>
      </c>
      <c r="AD7" s="10">
        <v>438</v>
      </c>
      <c r="AE7" s="10"/>
      <c r="AF7" s="10">
        <v>434</v>
      </c>
      <c r="AG7" s="10">
        <v>519</v>
      </c>
      <c r="AH7" s="10">
        <v>229</v>
      </c>
      <c r="AI7" s="10">
        <v>331</v>
      </c>
      <c r="AJ7" s="10">
        <v>224</v>
      </c>
      <c r="AK7" s="10">
        <v>71</v>
      </c>
      <c r="AL7" s="10"/>
      <c r="AM7" s="10">
        <v>672</v>
      </c>
      <c r="AN7" s="10">
        <v>496</v>
      </c>
      <c r="AO7" s="10">
        <v>173</v>
      </c>
      <c r="AP7" s="10">
        <v>23</v>
      </c>
      <c r="AQ7" s="10">
        <v>181</v>
      </c>
      <c r="AR7" s="10"/>
      <c r="AS7" s="10">
        <v>460</v>
      </c>
      <c r="AT7" s="10">
        <v>565</v>
      </c>
      <c r="AU7" s="10">
        <v>136</v>
      </c>
      <c r="AV7" s="10"/>
      <c r="AW7" s="10">
        <v>430</v>
      </c>
      <c r="AX7" s="10">
        <v>562</v>
      </c>
      <c r="AY7" s="10">
        <v>455</v>
      </c>
      <c r="AZ7" s="10">
        <v>254</v>
      </c>
      <c r="BA7" s="10">
        <v>41</v>
      </c>
      <c r="BB7" s="10"/>
      <c r="BC7" s="10">
        <v>788</v>
      </c>
      <c r="BD7" s="10">
        <v>435</v>
      </c>
      <c r="BE7" s="10" t="s">
        <v>100</v>
      </c>
      <c r="BF7" s="10">
        <v>124</v>
      </c>
      <c r="BG7" s="10">
        <v>130</v>
      </c>
      <c r="BH7" s="10">
        <v>269</v>
      </c>
      <c r="BI7" s="10">
        <v>49</v>
      </c>
      <c r="BJ7" s="10"/>
      <c r="BK7" s="10">
        <v>86</v>
      </c>
      <c r="BL7" s="10">
        <v>282</v>
      </c>
      <c r="BM7" s="10">
        <v>409</v>
      </c>
      <c r="BN7" s="10">
        <v>305</v>
      </c>
      <c r="BO7" s="10">
        <v>206</v>
      </c>
      <c r="BP7" s="10">
        <v>194</v>
      </c>
      <c r="BQ7" s="10">
        <v>105</v>
      </c>
      <c r="BR7" s="10">
        <v>126</v>
      </c>
      <c r="BS7" s="10"/>
      <c r="BT7" s="10">
        <v>549</v>
      </c>
      <c r="BU7" s="10">
        <v>486</v>
      </c>
      <c r="BV7" s="10">
        <v>769</v>
      </c>
      <c r="BW7" s="10"/>
      <c r="BX7" s="10">
        <v>516</v>
      </c>
      <c r="BY7" s="10">
        <v>878</v>
      </c>
      <c r="BZ7" s="10"/>
      <c r="CA7" s="10">
        <v>91</v>
      </c>
      <c r="CB7" s="10">
        <v>251</v>
      </c>
      <c r="CC7" s="10">
        <v>424</v>
      </c>
      <c r="CD7" s="10">
        <v>194</v>
      </c>
      <c r="CE7" s="10">
        <v>273</v>
      </c>
    </row>
    <row r="8" spans="2:83" ht="30" customHeight="1" x14ac:dyDescent="0.35">
      <c r="B8" s="11" t="s">
        <v>20</v>
      </c>
      <c r="C8" s="11">
        <v>1814</v>
      </c>
      <c r="D8" s="11">
        <v>916</v>
      </c>
      <c r="E8" s="11">
        <v>893</v>
      </c>
      <c r="F8" s="11"/>
      <c r="G8" s="11">
        <v>267</v>
      </c>
      <c r="H8" s="11">
        <v>311</v>
      </c>
      <c r="I8" s="11">
        <v>298</v>
      </c>
      <c r="J8" s="11">
        <v>293</v>
      </c>
      <c r="K8" s="11">
        <v>231</v>
      </c>
      <c r="L8" s="11">
        <v>414</v>
      </c>
      <c r="M8" s="11"/>
      <c r="N8" s="11">
        <v>265</v>
      </c>
      <c r="O8" s="11">
        <v>238</v>
      </c>
      <c r="P8" s="11">
        <v>139</v>
      </c>
      <c r="Q8" s="11">
        <v>161</v>
      </c>
      <c r="R8" s="11">
        <v>127</v>
      </c>
      <c r="S8" s="11">
        <v>161</v>
      </c>
      <c r="T8" s="11">
        <v>140</v>
      </c>
      <c r="U8" s="11">
        <v>67</v>
      </c>
      <c r="V8" s="11">
        <v>202</v>
      </c>
      <c r="W8" s="11">
        <v>163</v>
      </c>
      <c r="X8" s="11">
        <v>94</v>
      </c>
      <c r="Y8" s="11">
        <v>56</v>
      </c>
      <c r="Z8" s="11"/>
      <c r="AA8" s="11">
        <v>513</v>
      </c>
      <c r="AB8" s="11">
        <v>489</v>
      </c>
      <c r="AC8" s="11">
        <v>400</v>
      </c>
      <c r="AD8" s="11">
        <v>407</v>
      </c>
      <c r="AE8" s="11"/>
      <c r="AF8" s="11">
        <v>422</v>
      </c>
      <c r="AG8" s="11">
        <v>523</v>
      </c>
      <c r="AH8" s="11">
        <v>237</v>
      </c>
      <c r="AI8" s="11">
        <v>331</v>
      </c>
      <c r="AJ8" s="11">
        <v>226</v>
      </c>
      <c r="AK8" s="11">
        <v>74</v>
      </c>
      <c r="AL8" s="11"/>
      <c r="AM8" s="11">
        <v>683</v>
      </c>
      <c r="AN8" s="11">
        <v>495</v>
      </c>
      <c r="AO8" s="11">
        <v>172</v>
      </c>
      <c r="AP8" s="11">
        <v>24</v>
      </c>
      <c r="AQ8" s="11">
        <v>179</v>
      </c>
      <c r="AR8" s="11"/>
      <c r="AS8" s="11">
        <v>464</v>
      </c>
      <c r="AT8" s="11">
        <v>562</v>
      </c>
      <c r="AU8" s="11">
        <v>134</v>
      </c>
      <c r="AV8" s="11"/>
      <c r="AW8" s="11">
        <v>439</v>
      </c>
      <c r="AX8" s="11">
        <v>573</v>
      </c>
      <c r="AY8" s="11">
        <v>455</v>
      </c>
      <c r="AZ8" s="11">
        <v>246</v>
      </c>
      <c r="BA8" s="11">
        <v>36</v>
      </c>
      <c r="BB8" s="11"/>
      <c r="BC8" s="11">
        <v>778</v>
      </c>
      <c r="BD8" s="11">
        <v>442</v>
      </c>
      <c r="BE8" s="11" t="s">
        <v>100</v>
      </c>
      <c r="BF8" s="11">
        <v>129</v>
      </c>
      <c r="BG8" s="11">
        <v>129</v>
      </c>
      <c r="BH8" s="11">
        <v>272</v>
      </c>
      <c r="BI8" s="11">
        <v>48</v>
      </c>
      <c r="BJ8" s="11"/>
      <c r="BK8" s="11">
        <v>81</v>
      </c>
      <c r="BL8" s="11">
        <v>279</v>
      </c>
      <c r="BM8" s="11">
        <v>415</v>
      </c>
      <c r="BN8" s="11">
        <v>320</v>
      </c>
      <c r="BO8" s="11">
        <v>217</v>
      </c>
      <c r="BP8" s="11">
        <v>193</v>
      </c>
      <c r="BQ8" s="11">
        <v>102</v>
      </c>
      <c r="BR8" s="11">
        <v>112</v>
      </c>
      <c r="BS8" s="11"/>
      <c r="BT8" s="11">
        <v>559</v>
      </c>
      <c r="BU8" s="11">
        <v>484</v>
      </c>
      <c r="BV8" s="11">
        <v>765</v>
      </c>
      <c r="BW8" s="11"/>
      <c r="BX8" s="11">
        <v>516</v>
      </c>
      <c r="BY8" s="11">
        <v>892</v>
      </c>
      <c r="BZ8" s="11"/>
      <c r="CA8" s="11">
        <v>62</v>
      </c>
      <c r="CB8" s="11">
        <v>267</v>
      </c>
      <c r="CC8" s="11">
        <v>417</v>
      </c>
      <c r="CD8" s="11">
        <v>238</v>
      </c>
      <c r="CE8" s="11">
        <v>272</v>
      </c>
    </row>
    <row r="9" spans="2:83" ht="29" x14ac:dyDescent="0.35">
      <c r="B9" s="18" t="s">
        <v>324</v>
      </c>
      <c r="C9" s="17">
        <v>0.56212798484196702</v>
      </c>
      <c r="D9" s="17">
        <v>0.510876127722803</v>
      </c>
      <c r="E9" s="17">
        <v>0.61369571843992299</v>
      </c>
      <c r="F9" s="17"/>
      <c r="G9" s="17">
        <v>0.47275873251969802</v>
      </c>
      <c r="H9" s="17">
        <v>0.51989921671649897</v>
      </c>
      <c r="I9" s="17">
        <v>0.56680241517054597</v>
      </c>
      <c r="J9" s="17">
        <v>0.59788861239654501</v>
      </c>
      <c r="K9" s="17">
        <v>0.61906090753657805</v>
      </c>
      <c r="L9" s="17">
        <v>0.59112353343387403</v>
      </c>
      <c r="M9" s="17"/>
      <c r="N9" s="17">
        <v>0.47068844510546998</v>
      </c>
      <c r="O9" s="17">
        <v>0.54830562663774496</v>
      </c>
      <c r="P9" s="17">
        <v>0.59957074849203895</v>
      </c>
      <c r="Q9" s="17">
        <v>0.63443511491327598</v>
      </c>
      <c r="R9" s="17">
        <v>0.55244582231553796</v>
      </c>
      <c r="S9" s="17">
        <v>0.52222618304997803</v>
      </c>
      <c r="T9" s="17">
        <v>0.56751869619753703</v>
      </c>
      <c r="U9" s="17">
        <v>0.62455293455064897</v>
      </c>
      <c r="V9" s="17">
        <v>0.55415896097538297</v>
      </c>
      <c r="W9" s="17">
        <v>0.55952500773144798</v>
      </c>
      <c r="X9" s="17">
        <v>0.68219385442118297</v>
      </c>
      <c r="Y9" s="17">
        <v>0.63632068377106299</v>
      </c>
      <c r="Z9" s="17"/>
      <c r="AA9" s="17">
        <v>0.59432083292843196</v>
      </c>
      <c r="AB9" s="17">
        <v>0.57616914750738402</v>
      </c>
      <c r="AC9" s="17">
        <v>0.52043614368793301</v>
      </c>
      <c r="AD9" s="17">
        <v>0.54850221914457398</v>
      </c>
      <c r="AE9" s="17"/>
      <c r="AF9" s="17">
        <v>0.47411116189848501</v>
      </c>
      <c r="AG9" s="17">
        <v>0.56946110303344499</v>
      </c>
      <c r="AH9" s="17">
        <v>0.56645056081804701</v>
      </c>
      <c r="AI9" s="17">
        <v>0.627854321359544</v>
      </c>
      <c r="AJ9" s="17">
        <v>0.61031158500162896</v>
      </c>
      <c r="AK9" s="17">
        <v>0.56480574691542396</v>
      </c>
      <c r="AL9" s="17"/>
      <c r="AM9" s="17">
        <v>0.555243497281382</v>
      </c>
      <c r="AN9" s="17">
        <v>0.56946501637699798</v>
      </c>
      <c r="AO9" s="17">
        <v>0.55031812299151095</v>
      </c>
      <c r="AP9" s="17">
        <v>0.60569255226525698</v>
      </c>
      <c r="AQ9" s="17">
        <v>0.57129887712870697</v>
      </c>
      <c r="AR9" s="17"/>
      <c r="AS9" s="17">
        <v>0.52329395077156104</v>
      </c>
      <c r="AT9" s="17">
        <v>0.58276193924269304</v>
      </c>
      <c r="AU9" s="17">
        <v>0.43875583403067198</v>
      </c>
      <c r="AV9" s="17"/>
      <c r="AW9" s="17">
        <v>0.54760545280394601</v>
      </c>
      <c r="AX9" s="17">
        <v>0.58043543747902104</v>
      </c>
      <c r="AY9" s="17">
        <v>0.59023408289925305</v>
      </c>
      <c r="AZ9" s="17">
        <v>0.576098707910498</v>
      </c>
      <c r="BA9" s="17">
        <v>0.33948343900118499</v>
      </c>
      <c r="BB9" s="17"/>
      <c r="BC9" s="17">
        <v>0.53403149957268103</v>
      </c>
      <c r="BD9" s="17">
        <v>0.61139467563915695</v>
      </c>
      <c r="BE9" s="17" t="s">
        <v>101</v>
      </c>
      <c r="BF9" s="17">
        <v>0.55494703251938304</v>
      </c>
      <c r="BG9" s="17">
        <v>0.52512191835337796</v>
      </c>
      <c r="BH9" s="17">
        <v>0.57156754464637904</v>
      </c>
      <c r="BI9" s="17">
        <v>0.53961696851368901</v>
      </c>
      <c r="BJ9" s="17"/>
      <c r="BK9" s="17">
        <v>0.50522819168170396</v>
      </c>
      <c r="BL9" s="17">
        <v>0.56659872171277803</v>
      </c>
      <c r="BM9" s="17">
        <v>0.57228451183699003</v>
      </c>
      <c r="BN9" s="17">
        <v>0.58288374377503105</v>
      </c>
      <c r="BO9" s="17">
        <v>0.59455247544408896</v>
      </c>
      <c r="BP9" s="17">
        <v>0.60182366179616897</v>
      </c>
      <c r="BQ9" s="17">
        <v>0.52767815962488895</v>
      </c>
      <c r="BR9" s="17">
        <v>0.44844177688098402</v>
      </c>
      <c r="BS9" s="17"/>
      <c r="BT9" s="17">
        <v>0.55621027649537302</v>
      </c>
      <c r="BU9" s="17">
        <v>0.60536083323234802</v>
      </c>
      <c r="BV9" s="17">
        <v>0.53781271310954604</v>
      </c>
      <c r="BW9" s="17"/>
      <c r="BX9" s="17">
        <v>0.50727912467522296</v>
      </c>
      <c r="BY9" s="17">
        <v>0.58044978746685305</v>
      </c>
      <c r="BZ9" s="17"/>
      <c r="CA9" s="17">
        <v>0.46094984219352603</v>
      </c>
      <c r="CB9" s="17">
        <v>0.56605726882076501</v>
      </c>
      <c r="CC9" s="17">
        <v>0.59376621068786395</v>
      </c>
      <c r="CD9" s="17">
        <v>0.473073735051601</v>
      </c>
      <c r="CE9" s="17">
        <v>0.54474557379370903</v>
      </c>
    </row>
    <row r="10" spans="2:83" ht="29" x14ac:dyDescent="0.35">
      <c r="B10" s="18" t="s">
        <v>325</v>
      </c>
      <c r="C10" s="17">
        <v>0.473277161790922</v>
      </c>
      <c r="D10" s="17">
        <v>0.42369669792123299</v>
      </c>
      <c r="E10" s="17">
        <v>0.52346625918195699</v>
      </c>
      <c r="F10" s="17"/>
      <c r="G10" s="17">
        <v>0.38773838345124001</v>
      </c>
      <c r="H10" s="17">
        <v>0.37576571437585199</v>
      </c>
      <c r="I10" s="17">
        <v>0.496547087195083</v>
      </c>
      <c r="J10" s="17">
        <v>0.51702089592115796</v>
      </c>
      <c r="K10" s="17">
        <v>0.50291353124239302</v>
      </c>
      <c r="L10" s="17">
        <v>0.53750681099422803</v>
      </c>
      <c r="M10" s="17"/>
      <c r="N10" s="17">
        <v>0.39751617367660502</v>
      </c>
      <c r="O10" s="17">
        <v>0.479121218655022</v>
      </c>
      <c r="P10" s="17">
        <v>0.48935852687523601</v>
      </c>
      <c r="Q10" s="17">
        <v>0.54478796659072204</v>
      </c>
      <c r="R10" s="17">
        <v>0.48282138808055702</v>
      </c>
      <c r="S10" s="17">
        <v>0.51263990007404903</v>
      </c>
      <c r="T10" s="17">
        <v>0.41057295622165102</v>
      </c>
      <c r="U10" s="17">
        <v>0.42327720069354902</v>
      </c>
      <c r="V10" s="17">
        <v>0.46913747474078499</v>
      </c>
      <c r="W10" s="17">
        <v>0.470971294493225</v>
      </c>
      <c r="X10" s="17">
        <v>0.553346041418322</v>
      </c>
      <c r="Y10" s="17">
        <v>0.530798245555959</v>
      </c>
      <c r="Z10" s="17"/>
      <c r="AA10" s="17">
        <v>0.50912321996222798</v>
      </c>
      <c r="AB10" s="17">
        <v>0.49895474421316399</v>
      </c>
      <c r="AC10" s="17">
        <v>0.425755211415353</v>
      </c>
      <c r="AD10" s="17">
        <v>0.44591304584786901</v>
      </c>
      <c r="AE10" s="17"/>
      <c r="AF10" s="17">
        <v>0.38119457872856699</v>
      </c>
      <c r="AG10" s="17">
        <v>0.49237407074594403</v>
      </c>
      <c r="AH10" s="17">
        <v>0.50165047338249502</v>
      </c>
      <c r="AI10" s="17">
        <v>0.50473154628067396</v>
      </c>
      <c r="AJ10" s="17">
        <v>0.51930851408074097</v>
      </c>
      <c r="AK10" s="17">
        <v>0.49774045421861501</v>
      </c>
      <c r="AL10" s="17"/>
      <c r="AM10" s="17">
        <v>0.46972293646678698</v>
      </c>
      <c r="AN10" s="17">
        <v>0.45181369356095702</v>
      </c>
      <c r="AO10" s="17">
        <v>0.51356430842275602</v>
      </c>
      <c r="AP10" s="17">
        <v>0.53593372978394005</v>
      </c>
      <c r="AQ10" s="17">
        <v>0.46655305874171299</v>
      </c>
      <c r="AR10" s="17"/>
      <c r="AS10" s="17">
        <v>0.44467142919458602</v>
      </c>
      <c r="AT10" s="17">
        <v>0.45247797496521902</v>
      </c>
      <c r="AU10" s="17">
        <v>0.449840557624133</v>
      </c>
      <c r="AV10" s="17"/>
      <c r="AW10" s="17">
        <v>0.455339788855748</v>
      </c>
      <c r="AX10" s="17">
        <v>0.48422017293512298</v>
      </c>
      <c r="AY10" s="17">
        <v>0.51317049030714901</v>
      </c>
      <c r="AZ10" s="17">
        <v>0.47952245838565999</v>
      </c>
      <c r="BA10" s="17">
        <v>0.38529686658875301</v>
      </c>
      <c r="BB10" s="17"/>
      <c r="BC10" s="17">
        <v>0.473503041045856</v>
      </c>
      <c r="BD10" s="17">
        <v>0.48998368373831502</v>
      </c>
      <c r="BE10" s="17" t="s">
        <v>101</v>
      </c>
      <c r="BF10" s="17">
        <v>0.43904301307316801</v>
      </c>
      <c r="BG10" s="17">
        <v>0.391699298007609</v>
      </c>
      <c r="BH10" s="17">
        <v>0.48420848628761298</v>
      </c>
      <c r="BI10" s="17">
        <v>0.47100745070811101</v>
      </c>
      <c r="BJ10" s="17"/>
      <c r="BK10" s="17">
        <v>0.36004706079696203</v>
      </c>
      <c r="BL10" s="17">
        <v>0.46230655179096503</v>
      </c>
      <c r="BM10" s="17">
        <v>0.49038824942355802</v>
      </c>
      <c r="BN10" s="17">
        <v>0.50887626631740801</v>
      </c>
      <c r="BO10" s="17">
        <v>0.494946807200281</v>
      </c>
      <c r="BP10" s="17">
        <v>0.48834948767522801</v>
      </c>
      <c r="BQ10" s="17">
        <v>0.42120670953553901</v>
      </c>
      <c r="BR10" s="17">
        <v>0.44617393731704802</v>
      </c>
      <c r="BS10" s="17"/>
      <c r="BT10" s="17">
        <v>0.44324067478714102</v>
      </c>
      <c r="BU10" s="17">
        <v>0.508615642300008</v>
      </c>
      <c r="BV10" s="17">
        <v>0.47592267768316099</v>
      </c>
      <c r="BW10" s="17"/>
      <c r="BX10" s="17">
        <v>0.43178966666344498</v>
      </c>
      <c r="BY10" s="17">
        <v>0.47802772152487699</v>
      </c>
      <c r="BZ10" s="17"/>
      <c r="CA10" s="17">
        <v>0.41841404654185799</v>
      </c>
      <c r="CB10" s="17">
        <v>0.50090941553012502</v>
      </c>
      <c r="CC10" s="17">
        <v>0.50130923049888698</v>
      </c>
      <c r="CD10" s="17">
        <v>0.37422633497249602</v>
      </c>
      <c r="CE10" s="17">
        <v>0.39570384372735801</v>
      </c>
    </row>
    <row r="11" spans="2:83" ht="43.5" x14ac:dyDescent="0.35">
      <c r="B11" s="18" t="s">
        <v>326</v>
      </c>
      <c r="C11" s="17">
        <v>0.42279841161025</v>
      </c>
      <c r="D11" s="17">
        <v>0.39460807853220398</v>
      </c>
      <c r="E11" s="17">
        <v>0.452160149211986</v>
      </c>
      <c r="F11" s="17"/>
      <c r="G11" s="17">
        <v>0.33234116012141601</v>
      </c>
      <c r="H11" s="17">
        <v>0.36828914069799201</v>
      </c>
      <c r="I11" s="17">
        <v>0.39331849100385202</v>
      </c>
      <c r="J11" s="17">
        <v>0.46748384970957901</v>
      </c>
      <c r="K11" s="17">
        <v>0.50023028050072904</v>
      </c>
      <c r="L11" s="17">
        <v>0.46857868283126403</v>
      </c>
      <c r="M11" s="17"/>
      <c r="N11" s="17">
        <v>0.37913633387254603</v>
      </c>
      <c r="O11" s="17">
        <v>0.42436234361903502</v>
      </c>
      <c r="P11" s="17">
        <v>0.45017786664664999</v>
      </c>
      <c r="Q11" s="17">
        <v>0.402092286851022</v>
      </c>
      <c r="R11" s="17">
        <v>0.43579212803414202</v>
      </c>
      <c r="S11" s="17">
        <v>0.46344617762698198</v>
      </c>
      <c r="T11" s="17">
        <v>0.46772417659670101</v>
      </c>
      <c r="U11" s="17">
        <v>0.392234526095398</v>
      </c>
      <c r="V11" s="17">
        <v>0.41124953324983599</v>
      </c>
      <c r="W11" s="17">
        <v>0.44244131859490599</v>
      </c>
      <c r="X11" s="17">
        <v>0.36496138963283897</v>
      </c>
      <c r="Y11" s="17">
        <v>0.47365346766251498</v>
      </c>
      <c r="Z11" s="17"/>
      <c r="AA11" s="17">
        <v>0.49005290590579198</v>
      </c>
      <c r="AB11" s="17">
        <v>0.429616334441417</v>
      </c>
      <c r="AC11" s="17">
        <v>0.37268870812080401</v>
      </c>
      <c r="AD11" s="17">
        <v>0.38056194837338297</v>
      </c>
      <c r="AE11" s="17"/>
      <c r="AF11" s="17">
        <v>0.37553800827135297</v>
      </c>
      <c r="AG11" s="17">
        <v>0.430664836008473</v>
      </c>
      <c r="AH11" s="17">
        <v>0.41345717792477299</v>
      </c>
      <c r="AI11" s="17">
        <v>0.44711204711882102</v>
      </c>
      <c r="AJ11" s="17">
        <v>0.46255389664837498</v>
      </c>
      <c r="AK11" s="17">
        <v>0.44214665963211502</v>
      </c>
      <c r="AL11" s="17"/>
      <c r="AM11" s="17">
        <v>0.43689315339946699</v>
      </c>
      <c r="AN11" s="17">
        <v>0.41546935413048203</v>
      </c>
      <c r="AO11" s="17">
        <v>0.46225937542205597</v>
      </c>
      <c r="AP11" s="17">
        <v>0.48268245135040899</v>
      </c>
      <c r="AQ11" s="17">
        <v>0.40911325253397901</v>
      </c>
      <c r="AR11" s="17"/>
      <c r="AS11" s="17">
        <v>0.421454575420387</v>
      </c>
      <c r="AT11" s="17">
        <v>0.44650872511334999</v>
      </c>
      <c r="AU11" s="17">
        <v>0.362620251052509</v>
      </c>
      <c r="AV11" s="17"/>
      <c r="AW11" s="17">
        <v>0.39749498118258098</v>
      </c>
      <c r="AX11" s="17">
        <v>0.42414565033947099</v>
      </c>
      <c r="AY11" s="17">
        <v>0.48644502665811901</v>
      </c>
      <c r="AZ11" s="17">
        <v>0.42614672996334602</v>
      </c>
      <c r="BA11" s="17">
        <v>0.28547781075165102</v>
      </c>
      <c r="BB11" s="17"/>
      <c r="BC11" s="17">
        <v>0.44782835579011498</v>
      </c>
      <c r="BD11" s="17">
        <v>0.42353661653911401</v>
      </c>
      <c r="BE11" s="17" t="s">
        <v>101</v>
      </c>
      <c r="BF11" s="17">
        <v>0.33595829783447201</v>
      </c>
      <c r="BG11" s="17">
        <v>0.38118135558593702</v>
      </c>
      <c r="BH11" s="17">
        <v>0.399838439198067</v>
      </c>
      <c r="BI11" s="17">
        <v>0.374921131519458</v>
      </c>
      <c r="BJ11" s="17"/>
      <c r="BK11" s="17">
        <v>0.40484904116972498</v>
      </c>
      <c r="BL11" s="17">
        <v>0.37663707804770002</v>
      </c>
      <c r="BM11" s="17">
        <v>0.43366637326066299</v>
      </c>
      <c r="BN11" s="17">
        <v>0.44439431932122497</v>
      </c>
      <c r="BO11" s="17">
        <v>0.44974570495676203</v>
      </c>
      <c r="BP11" s="17">
        <v>0.43857865587400002</v>
      </c>
      <c r="BQ11" s="17">
        <v>0.40137491252135299</v>
      </c>
      <c r="BR11" s="17">
        <v>0.37822620283810898</v>
      </c>
      <c r="BS11" s="17"/>
      <c r="BT11" s="17">
        <v>0.41224931361718498</v>
      </c>
      <c r="BU11" s="17">
        <v>0.47247617528777203</v>
      </c>
      <c r="BV11" s="17">
        <v>0.39654550792473497</v>
      </c>
      <c r="BW11" s="17"/>
      <c r="BX11" s="17">
        <v>0.39401004557267999</v>
      </c>
      <c r="BY11" s="17">
        <v>0.41868821749732799</v>
      </c>
      <c r="BZ11" s="17"/>
      <c r="CA11" s="17">
        <v>0.35076383776838099</v>
      </c>
      <c r="CB11" s="17">
        <v>0.44698706994557602</v>
      </c>
      <c r="CC11" s="17">
        <v>0.44688925910859401</v>
      </c>
      <c r="CD11" s="17">
        <v>0.33792150821955902</v>
      </c>
      <c r="CE11" s="17">
        <v>0.384514498515934</v>
      </c>
    </row>
    <row r="12" spans="2:83" ht="43.5" x14ac:dyDescent="0.35">
      <c r="B12" s="18" t="s">
        <v>327</v>
      </c>
      <c r="C12" s="17">
        <v>0.41558259312316598</v>
      </c>
      <c r="D12" s="17">
        <v>0.37343208949236301</v>
      </c>
      <c r="E12" s="17">
        <v>0.45546705675802601</v>
      </c>
      <c r="F12" s="17"/>
      <c r="G12" s="17">
        <v>0.35673080015794401</v>
      </c>
      <c r="H12" s="17">
        <v>0.364564361149044</v>
      </c>
      <c r="I12" s="17">
        <v>0.38778347009210601</v>
      </c>
      <c r="J12" s="17">
        <v>0.45715431155786801</v>
      </c>
      <c r="K12" s="17">
        <v>0.51698987368815397</v>
      </c>
      <c r="L12" s="17">
        <v>0.42595582375087998</v>
      </c>
      <c r="M12" s="17"/>
      <c r="N12" s="17">
        <v>0.38604097187166703</v>
      </c>
      <c r="O12" s="17">
        <v>0.47427251866044501</v>
      </c>
      <c r="P12" s="17">
        <v>0.47977343841049502</v>
      </c>
      <c r="Q12" s="17">
        <v>0.45326860002551</v>
      </c>
      <c r="R12" s="17">
        <v>0.34358974079654703</v>
      </c>
      <c r="S12" s="17">
        <v>0.412485473851462</v>
      </c>
      <c r="T12" s="17">
        <v>0.46457796507428301</v>
      </c>
      <c r="U12" s="17">
        <v>0.39425129999485897</v>
      </c>
      <c r="V12" s="17">
        <v>0.36310999185624099</v>
      </c>
      <c r="W12" s="17">
        <v>0.37691656031748899</v>
      </c>
      <c r="X12" s="17">
        <v>0.41354729076104402</v>
      </c>
      <c r="Y12" s="17">
        <v>0.41822667907378702</v>
      </c>
      <c r="Z12" s="17"/>
      <c r="AA12" s="17">
        <v>0.48650456252795798</v>
      </c>
      <c r="AB12" s="17">
        <v>0.41318688001904103</v>
      </c>
      <c r="AC12" s="17">
        <v>0.37966606292355998</v>
      </c>
      <c r="AD12" s="17">
        <v>0.36845911467374698</v>
      </c>
      <c r="AE12" s="17"/>
      <c r="AF12" s="17">
        <v>0.38754216441894501</v>
      </c>
      <c r="AG12" s="17">
        <v>0.415973390179114</v>
      </c>
      <c r="AH12" s="17">
        <v>0.39466069961566402</v>
      </c>
      <c r="AI12" s="17">
        <v>0.412805784231357</v>
      </c>
      <c r="AJ12" s="17">
        <v>0.481066393772561</v>
      </c>
      <c r="AK12" s="17">
        <v>0.457863587880522</v>
      </c>
      <c r="AL12" s="17"/>
      <c r="AM12" s="17">
        <v>0.435994263964122</v>
      </c>
      <c r="AN12" s="17">
        <v>0.40141083637493602</v>
      </c>
      <c r="AO12" s="17">
        <v>0.418630271300655</v>
      </c>
      <c r="AP12" s="17">
        <v>0.470606346310454</v>
      </c>
      <c r="AQ12" s="17">
        <v>0.36276281176985298</v>
      </c>
      <c r="AR12" s="17"/>
      <c r="AS12" s="17">
        <v>0.411265958227712</v>
      </c>
      <c r="AT12" s="17">
        <v>0.41083393930133899</v>
      </c>
      <c r="AU12" s="17">
        <v>0.40060788267616299</v>
      </c>
      <c r="AV12" s="17"/>
      <c r="AW12" s="17">
        <v>0.38857659758694002</v>
      </c>
      <c r="AX12" s="17">
        <v>0.44088400768768998</v>
      </c>
      <c r="AY12" s="17">
        <v>0.44593893624028402</v>
      </c>
      <c r="AZ12" s="17">
        <v>0.42190621671664902</v>
      </c>
      <c r="BA12" s="17">
        <v>0.37324897345153302</v>
      </c>
      <c r="BB12" s="17"/>
      <c r="BC12" s="17">
        <v>0.44159944609838298</v>
      </c>
      <c r="BD12" s="17">
        <v>0.41437402373816301</v>
      </c>
      <c r="BE12" s="17" t="s">
        <v>101</v>
      </c>
      <c r="BF12" s="17">
        <v>0.36353822207569197</v>
      </c>
      <c r="BG12" s="17">
        <v>0.32334039330819597</v>
      </c>
      <c r="BH12" s="17">
        <v>0.41013595387823998</v>
      </c>
      <c r="BI12" s="17">
        <v>0.33396173161109199</v>
      </c>
      <c r="BJ12" s="17"/>
      <c r="BK12" s="17">
        <v>0.35402454306742098</v>
      </c>
      <c r="BL12" s="17">
        <v>0.381804933836632</v>
      </c>
      <c r="BM12" s="17">
        <v>0.40238080087741201</v>
      </c>
      <c r="BN12" s="17">
        <v>0.430253987769951</v>
      </c>
      <c r="BO12" s="17">
        <v>0.44371238044404498</v>
      </c>
      <c r="BP12" s="17">
        <v>0.42522204937195601</v>
      </c>
      <c r="BQ12" s="17">
        <v>0.45344422979225502</v>
      </c>
      <c r="BR12" s="17">
        <v>0.43861698871797</v>
      </c>
      <c r="BS12" s="17"/>
      <c r="BT12" s="17">
        <v>0.40749878527063998</v>
      </c>
      <c r="BU12" s="17">
        <v>0.43718368690836501</v>
      </c>
      <c r="BV12" s="17">
        <v>0.40639696944222198</v>
      </c>
      <c r="BW12" s="17"/>
      <c r="BX12" s="17">
        <v>0.41071483160031103</v>
      </c>
      <c r="BY12" s="17">
        <v>0.41553562944488098</v>
      </c>
      <c r="BZ12" s="17"/>
      <c r="CA12" s="17">
        <v>0.49981751491066501</v>
      </c>
      <c r="CB12" s="17">
        <v>0.47500744862963501</v>
      </c>
      <c r="CC12" s="17">
        <v>0.44026824052243702</v>
      </c>
      <c r="CD12" s="17">
        <v>0.33515979711209398</v>
      </c>
      <c r="CE12" s="17">
        <v>0.37232978407329598</v>
      </c>
    </row>
    <row r="13" spans="2:83" ht="43.5" x14ac:dyDescent="0.35">
      <c r="B13" s="18" t="s">
        <v>328</v>
      </c>
      <c r="C13" s="17">
        <v>0.38960330688869699</v>
      </c>
      <c r="D13" s="17">
        <v>0.35723820620326202</v>
      </c>
      <c r="E13" s="17">
        <v>0.42305717324050901</v>
      </c>
      <c r="F13" s="17"/>
      <c r="G13" s="17">
        <v>0.37723857310772102</v>
      </c>
      <c r="H13" s="17">
        <v>0.33531507736419602</v>
      </c>
      <c r="I13" s="17">
        <v>0.38121110358494298</v>
      </c>
      <c r="J13" s="17">
        <v>0.44392400838207602</v>
      </c>
      <c r="K13" s="17">
        <v>0.39811925858885699</v>
      </c>
      <c r="L13" s="17">
        <v>0.40119302129274298</v>
      </c>
      <c r="M13" s="17"/>
      <c r="N13" s="17">
        <v>0.35168075157089801</v>
      </c>
      <c r="O13" s="17">
        <v>0.40700103833465801</v>
      </c>
      <c r="P13" s="17">
        <v>0.46786949853725801</v>
      </c>
      <c r="Q13" s="17">
        <v>0.412316635556639</v>
      </c>
      <c r="R13" s="17">
        <v>0.28615914570421003</v>
      </c>
      <c r="S13" s="17">
        <v>0.449447366808501</v>
      </c>
      <c r="T13" s="17">
        <v>0.39722153448860698</v>
      </c>
      <c r="U13" s="17">
        <v>0.31934887450819499</v>
      </c>
      <c r="V13" s="17">
        <v>0.37558689684267499</v>
      </c>
      <c r="W13" s="17">
        <v>0.406003905578809</v>
      </c>
      <c r="X13" s="17">
        <v>0.31917285174520199</v>
      </c>
      <c r="Y13" s="17">
        <v>0.48330043262899303</v>
      </c>
      <c r="Z13" s="17"/>
      <c r="AA13" s="17">
        <v>0.42529935853636602</v>
      </c>
      <c r="AB13" s="17">
        <v>0.387838103994465</v>
      </c>
      <c r="AC13" s="17">
        <v>0.37704174185873601</v>
      </c>
      <c r="AD13" s="17">
        <v>0.36021255383640299</v>
      </c>
      <c r="AE13" s="17"/>
      <c r="AF13" s="17">
        <v>0.33414922312407502</v>
      </c>
      <c r="AG13" s="17">
        <v>0.42332073517465002</v>
      </c>
      <c r="AH13" s="17">
        <v>0.378086626542045</v>
      </c>
      <c r="AI13" s="17">
        <v>0.41940639712287497</v>
      </c>
      <c r="AJ13" s="17">
        <v>0.38315565605125801</v>
      </c>
      <c r="AK13" s="17">
        <v>0.39582900723685099</v>
      </c>
      <c r="AL13" s="17"/>
      <c r="AM13" s="17">
        <v>0.41373933763934001</v>
      </c>
      <c r="AN13" s="17">
        <v>0.372712960668307</v>
      </c>
      <c r="AO13" s="17">
        <v>0.33597234689685201</v>
      </c>
      <c r="AP13" s="17">
        <v>0.54824568324899503</v>
      </c>
      <c r="AQ13" s="17">
        <v>0.35120584765045099</v>
      </c>
      <c r="AR13" s="17"/>
      <c r="AS13" s="17">
        <v>0.39670956633126397</v>
      </c>
      <c r="AT13" s="17">
        <v>0.404152209535933</v>
      </c>
      <c r="AU13" s="17">
        <v>0.29174896607387402</v>
      </c>
      <c r="AV13" s="17"/>
      <c r="AW13" s="17">
        <v>0.36435363543713101</v>
      </c>
      <c r="AX13" s="17">
        <v>0.41670649732355203</v>
      </c>
      <c r="AY13" s="17">
        <v>0.434720132564554</v>
      </c>
      <c r="AZ13" s="17">
        <v>0.34233076193036199</v>
      </c>
      <c r="BA13" s="17">
        <v>0.26826889366461099</v>
      </c>
      <c r="BB13" s="17"/>
      <c r="BC13" s="17">
        <v>0.39402737266500898</v>
      </c>
      <c r="BD13" s="17">
        <v>0.36389754851973699</v>
      </c>
      <c r="BE13" s="17" t="s">
        <v>101</v>
      </c>
      <c r="BF13" s="17">
        <v>0.37294154730569501</v>
      </c>
      <c r="BG13" s="17">
        <v>0.407161977357473</v>
      </c>
      <c r="BH13" s="17">
        <v>0.39393469524527303</v>
      </c>
      <c r="BI13" s="17">
        <v>0.42847556039234003</v>
      </c>
      <c r="BJ13" s="17"/>
      <c r="BK13" s="17">
        <v>0.37118688741974798</v>
      </c>
      <c r="BL13" s="17">
        <v>0.34193730176625697</v>
      </c>
      <c r="BM13" s="17">
        <v>0.40061117202922097</v>
      </c>
      <c r="BN13" s="17">
        <v>0.41355569933736303</v>
      </c>
      <c r="BO13" s="17">
        <v>0.395995565363089</v>
      </c>
      <c r="BP13" s="17">
        <v>0.42206398046800597</v>
      </c>
      <c r="BQ13" s="17">
        <v>0.35807624710206298</v>
      </c>
      <c r="BR13" s="17">
        <v>0.38956592017568997</v>
      </c>
      <c r="BS13" s="17"/>
      <c r="BT13" s="17">
        <v>0.40064566097311399</v>
      </c>
      <c r="BU13" s="17">
        <v>0.402174531847731</v>
      </c>
      <c r="BV13" s="17">
        <v>0.37341794709443499</v>
      </c>
      <c r="BW13" s="17"/>
      <c r="BX13" s="17">
        <v>0.38864000855800201</v>
      </c>
      <c r="BY13" s="17">
        <v>0.38199239746096603</v>
      </c>
      <c r="BZ13" s="17"/>
      <c r="CA13" s="17">
        <v>0.30183124837854802</v>
      </c>
      <c r="CB13" s="17">
        <v>0.402093484724101</v>
      </c>
      <c r="CC13" s="17">
        <v>0.36863731637663599</v>
      </c>
      <c r="CD13" s="17">
        <v>0.34281066597454701</v>
      </c>
      <c r="CE13" s="17">
        <v>0.39929337629091199</v>
      </c>
    </row>
    <row r="14" spans="2:83" ht="43.5" x14ac:dyDescent="0.35">
      <c r="B14" s="18" t="s">
        <v>329</v>
      </c>
      <c r="C14" s="17">
        <v>0.36554410842622598</v>
      </c>
      <c r="D14" s="17">
        <v>0.35125836048604903</v>
      </c>
      <c r="E14" s="17">
        <v>0.38108747048664998</v>
      </c>
      <c r="F14" s="17"/>
      <c r="G14" s="17">
        <v>0.36305068859914502</v>
      </c>
      <c r="H14" s="17">
        <v>0.31503607218503099</v>
      </c>
      <c r="I14" s="17">
        <v>0.356997609796944</v>
      </c>
      <c r="J14" s="17">
        <v>0.43036665467449903</v>
      </c>
      <c r="K14" s="17">
        <v>0.38253397593074701</v>
      </c>
      <c r="L14" s="17">
        <v>0.355863876361802</v>
      </c>
      <c r="M14" s="17"/>
      <c r="N14" s="17">
        <v>0.37265449600431499</v>
      </c>
      <c r="O14" s="17">
        <v>0.33567961917442002</v>
      </c>
      <c r="P14" s="17">
        <v>0.40363504765513403</v>
      </c>
      <c r="Q14" s="17">
        <v>0.42877058816008101</v>
      </c>
      <c r="R14" s="17">
        <v>0.34977945190681797</v>
      </c>
      <c r="S14" s="17">
        <v>0.355327669360401</v>
      </c>
      <c r="T14" s="17">
        <v>0.38166553931640501</v>
      </c>
      <c r="U14" s="17">
        <v>0.288032510663977</v>
      </c>
      <c r="V14" s="17">
        <v>0.35879826484470201</v>
      </c>
      <c r="W14" s="17">
        <v>0.34552232246395298</v>
      </c>
      <c r="X14" s="17">
        <v>0.31068623298642301</v>
      </c>
      <c r="Y14" s="17">
        <v>0.47438979121902602</v>
      </c>
      <c r="Z14" s="17"/>
      <c r="AA14" s="17">
        <v>0.43427136275190198</v>
      </c>
      <c r="AB14" s="17">
        <v>0.36753820075786697</v>
      </c>
      <c r="AC14" s="17">
        <v>0.31383163163550598</v>
      </c>
      <c r="AD14" s="17">
        <v>0.32826624715125202</v>
      </c>
      <c r="AE14" s="17"/>
      <c r="AF14" s="17">
        <v>0.34439635156742698</v>
      </c>
      <c r="AG14" s="17">
        <v>0.366406467559521</v>
      </c>
      <c r="AH14" s="17">
        <v>0.33674981208945898</v>
      </c>
      <c r="AI14" s="17">
        <v>0.39682053228493003</v>
      </c>
      <c r="AJ14" s="17">
        <v>0.36788652154222201</v>
      </c>
      <c r="AK14" s="17">
        <v>0.43018022467760703</v>
      </c>
      <c r="AL14" s="17"/>
      <c r="AM14" s="17">
        <v>0.39822668367219499</v>
      </c>
      <c r="AN14" s="17">
        <v>0.36774306467475798</v>
      </c>
      <c r="AO14" s="17">
        <v>0.30611278678425202</v>
      </c>
      <c r="AP14" s="17">
        <v>0.44540752722827398</v>
      </c>
      <c r="AQ14" s="17">
        <v>0.301670082661673</v>
      </c>
      <c r="AR14" s="17"/>
      <c r="AS14" s="17">
        <v>0.365095882665041</v>
      </c>
      <c r="AT14" s="17">
        <v>0.38918711917092302</v>
      </c>
      <c r="AU14" s="17">
        <v>0.321391208552323</v>
      </c>
      <c r="AV14" s="17"/>
      <c r="AW14" s="17">
        <v>0.34435182298599198</v>
      </c>
      <c r="AX14" s="17">
        <v>0.38022779938015899</v>
      </c>
      <c r="AY14" s="17">
        <v>0.41105049983676301</v>
      </c>
      <c r="AZ14" s="17">
        <v>0.35271832929439301</v>
      </c>
      <c r="BA14" s="17">
        <v>0.19236151098069801</v>
      </c>
      <c r="BB14" s="17"/>
      <c r="BC14" s="17">
        <v>0.36354369030123501</v>
      </c>
      <c r="BD14" s="17">
        <v>0.38412259022570799</v>
      </c>
      <c r="BE14" s="17" t="s">
        <v>101</v>
      </c>
      <c r="BF14" s="17">
        <v>0.27723141559814202</v>
      </c>
      <c r="BG14" s="17">
        <v>0.35935392282121897</v>
      </c>
      <c r="BH14" s="17">
        <v>0.36566258024125298</v>
      </c>
      <c r="BI14" s="17">
        <v>0.43303351338089602</v>
      </c>
      <c r="BJ14" s="17"/>
      <c r="BK14" s="17">
        <v>0.33682674123106399</v>
      </c>
      <c r="BL14" s="17">
        <v>0.32888000345708002</v>
      </c>
      <c r="BM14" s="17">
        <v>0.32950267331901401</v>
      </c>
      <c r="BN14" s="17">
        <v>0.38491089350951802</v>
      </c>
      <c r="BO14" s="17">
        <v>0.44306234893978602</v>
      </c>
      <c r="BP14" s="17">
        <v>0.38017157996230799</v>
      </c>
      <c r="BQ14" s="17">
        <v>0.37715440134906097</v>
      </c>
      <c r="BR14" s="17">
        <v>0.35478280779335503</v>
      </c>
      <c r="BS14" s="17"/>
      <c r="BT14" s="17">
        <v>0.38098783179769202</v>
      </c>
      <c r="BU14" s="17">
        <v>0.389278462197302</v>
      </c>
      <c r="BV14" s="17">
        <v>0.33831026611298398</v>
      </c>
      <c r="BW14" s="17"/>
      <c r="BX14" s="17">
        <v>0.348728373928062</v>
      </c>
      <c r="BY14" s="17">
        <v>0.37746925722990399</v>
      </c>
      <c r="BZ14" s="17"/>
      <c r="CA14" s="17">
        <v>0.34396846399428299</v>
      </c>
      <c r="CB14" s="17">
        <v>0.38539558265849699</v>
      </c>
      <c r="CC14" s="17">
        <v>0.37542290751972202</v>
      </c>
      <c r="CD14" s="17">
        <v>0.29372816006255698</v>
      </c>
      <c r="CE14" s="17">
        <v>0.36892192294596099</v>
      </c>
    </row>
    <row r="15" spans="2:83" ht="43.5" x14ac:dyDescent="0.35">
      <c r="B15" s="18" t="s">
        <v>330</v>
      </c>
      <c r="C15" s="17">
        <v>0.31243912657392198</v>
      </c>
      <c r="D15" s="17">
        <v>0.28374512894520498</v>
      </c>
      <c r="E15" s="17">
        <v>0.34057066419302101</v>
      </c>
      <c r="F15" s="17"/>
      <c r="G15" s="17">
        <v>0.27970968792661399</v>
      </c>
      <c r="H15" s="17">
        <v>0.235987031895806</v>
      </c>
      <c r="I15" s="17">
        <v>0.30976586452443999</v>
      </c>
      <c r="J15" s="17">
        <v>0.32283761969460401</v>
      </c>
      <c r="K15" s="17">
        <v>0.38221676888670603</v>
      </c>
      <c r="L15" s="17">
        <v>0.34667535472199301</v>
      </c>
      <c r="M15" s="17"/>
      <c r="N15" s="17">
        <v>0.349573715095987</v>
      </c>
      <c r="O15" s="17">
        <v>0.31148775719813099</v>
      </c>
      <c r="P15" s="17">
        <v>0.30263907524710498</v>
      </c>
      <c r="Q15" s="17">
        <v>0.33556892953157003</v>
      </c>
      <c r="R15" s="17">
        <v>0.31833431415637597</v>
      </c>
      <c r="S15" s="17">
        <v>0.25786450641254499</v>
      </c>
      <c r="T15" s="17">
        <v>0.30643892812573598</v>
      </c>
      <c r="U15" s="17">
        <v>0.33469201384566899</v>
      </c>
      <c r="V15" s="17">
        <v>0.31815627750332498</v>
      </c>
      <c r="W15" s="17">
        <v>0.29017900632381899</v>
      </c>
      <c r="X15" s="17">
        <v>0.25524423828195297</v>
      </c>
      <c r="Y15" s="17">
        <v>0.37022801663452298</v>
      </c>
      <c r="Z15" s="17"/>
      <c r="AA15" s="17">
        <v>0.34621426128315602</v>
      </c>
      <c r="AB15" s="17">
        <v>0.34373234324486501</v>
      </c>
      <c r="AC15" s="17">
        <v>0.271856104731794</v>
      </c>
      <c r="AD15" s="17">
        <v>0.275216507247526</v>
      </c>
      <c r="AE15" s="17"/>
      <c r="AF15" s="17">
        <v>0.313205790648376</v>
      </c>
      <c r="AG15" s="17">
        <v>0.31337900131769397</v>
      </c>
      <c r="AH15" s="17">
        <v>0.271901047262602</v>
      </c>
      <c r="AI15" s="17">
        <v>0.33393693215130699</v>
      </c>
      <c r="AJ15" s="17">
        <v>0.31616422860825699</v>
      </c>
      <c r="AK15" s="17">
        <v>0.32777170071579198</v>
      </c>
      <c r="AL15" s="17"/>
      <c r="AM15" s="17">
        <v>0.32855155963389399</v>
      </c>
      <c r="AN15" s="17">
        <v>0.28254212501355003</v>
      </c>
      <c r="AO15" s="17">
        <v>0.36967815309753599</v>
      </c>
      <c r="AP15" s="17">
        <v>0.31839063603971102</v>
      </c>
      <c r="AQ15" s="17">
        <v>0.29106399952821099</v>
      </c>
      <c r="AR15" s="17"/>
      <c r="AS15" s="17">
        <v>0.30383844751688299</v>
      </c>
      <c r="AT15" s="17">
        <v>0.30371072907346203</v>
      </c>
      <c r="AU15" s="17">
        <v>0.322630600333975</v>
      </c>
      <c r="AV15" s="17"/>
      <c r="AW15" s="17">
        <v>0.275117426157168</v>
      </c>
      <c r="AX15" s="17">
        <v>0.31015248252525401</v>
      </c>
      <c r="AY15" s="17">
        <v>0.37132509082897702</v>
      </c>
      <c r="AZ15" s="17">
        <v>0.33802698261860298</v>
      </c>
      <c r="BA15" s="17">
        <v>0.19481381404420001</v>
      </c>
      <c r="BB15" s="17"/>
      <c r="BC15" s="17">
        <v>0.35546599009757601</v>
      </c>
      <c r="BD15" s="17">
        <v>0.2852089805311</v>
      </c>
      <c r="BE15" s="17" t="s">
        <v>101</v>
      </c>
      <c r="BF15" s="17">
        <v>0.241512164841231</v>
      </c>
      <c r="BG15" s="17">
        <v>0.22902057903248799</v>
      </c>
      <c r="BH15" s="17">
        <v>0.30595321592298802</v>
      </c>
      <c r="BI15" s="17">
        <v>0.22368249123359199</v>
      </c>
      <c r="BJ15" s="17"/>
      <c r="BK15" s="17">
        <v>0.27363011755710298</v>
      </c>
      <c r="BL15" s="17">
        <v>0.29345864028748703</v>
      </c>
      <c r="BM15" s="17">
        <v>0.30688218327609901</v>
      </c>
      <c r="BN15" s="17">
        <v>0.30652482375565998</v>
      </c>
      <c r="BO15" s="17">
        <v>0.31234605675982402</v>
      </c>
      <c r="BP15" s="17">
        <v>0.33990397887434498</v>
      </c>
      <c r="BQ15" s="17">
        <v>0.38304046304495998</v>
      </c>
      <c r="BR15" s="17">
        <v>0.29904149253089901</v>
      </c>
      <c r="BS15" s="17"/>
      <c r="BT15" s="17">
        <v>0.30311805411143999</v>
      </c>
      <c r="BU15" s="17">
        <v>0.33413289753250902</v>
      </c>
      <c r="BV15" s="17">
        <v>0.30638251971109498</v>
      </c>
      <c r="BW15" s="17"/>
      <c r="BX15" s="17">
        <v>0.29421731500463899</v>
      </c>
      <c r="BY15" s="17">
        <v>0.30576459902418701</v>
      </c>
      <c r="BZ15" s="17"/>
      <c r="CA15" s="17">
        <v>0.30890387515887902</v>
      </c>
      <c r="CB15" s="17">
        <v>0.32975290278708502</v>
      </c>
      <c r="CC15" s="17">
        <v>0.34515388891369603</v>
      </c>
      <c r="CD15" s="17">
        <v>0.209439713621034</v>
      </c>
      <c r="CE15" s="17">
        <v>0.28616817071371498</v>
      </c>
    </row>
    <row r="16" spans="2:83" ht="58" x14ac:dyDescent="0.35">
      <c r="B16" s="18" t="s">
        <v>331</v>
      </c>
      <c r="C16" s="17">
        <v>0.29642673330860703</v>
      </c>
      <c r="D16" s="17">
        <v>0.28566087294237302</v>
      </c>
      <c r="E16" s="17">
        <v>0.306849112714351</v>
      </c>
      <c r="F16" s="17"/>
      <c r="G16" s="17">
        <v>0.30602677749117901</v>
      </c>
      <c r="H16" s="17">
        <v>0.25357895550005799</v>
      </c>
      <c r="I16" s="17">
        <v>0.30345817939880398</v>
      </c>
      <c r="J16" s="17">
        <v>0.29028263988710601</v>
      </c>
      <c r="K16" s="17">
        <v>0.26838251656186102</v>
      </c>
      <c r="L16" s="17">
        <v>0.33734887427183702</v>
      </c>
      <c r="M16" s="17"/>
      <c r="N16" s="17">
        <v>0.30984355995829899</v>
      </c>
      <c r="O16" s="17">
        <v>0.322499587028863</v>
      </c>
      <c r="P16" s="17">
        <v>0.29137831565997302</v>
      </c>
      <c r="Q16" s="17">
        <v>0.28556406865207201</v>
      </c>
      <c r="R16" s="17">
        <v>0.327801715550599</v>
      </c>
      <c r="S16" s="17">
        <v>0.23932292080272299</v>
      </c>
      <c r="T16" s="17">
        <v>0.293705557161273</v>
      </c>
      <c r="U16" s="17">
        <v>0.30505222636027002</v>
      </c>
      <c r="V16" s="17">
        <v>0.28940125800943101</v>
      </c>
      <c r="W16" s="17">
        <v>0.24999573841177</v>
      </c>
      <c r="X16" s="17">
        <v>0.363616216435313</v>
      </c>
      <c r="Y16" s="17">
        <v>0.30370161750300101</v>
      </c>
      <c r="Z16" s="17"/>
      <c r="AA16" s="17">
        <v>0.32165299251899099</v>
      </c>
      <c r="AB16" s="17">
        <v>0.321639247559036</v>
      </c>
      <c r="AC16" s="17">
        <v>0.275366563800721</v>
      </c>
      <c r="AD16" s="17">
        <v>0.257930679802514</v>
      </c>
      <c r="AE16" s="17"/>
      <c r="AF16" s="17">
        <v>0.28352867773511498</v>
      </c>
      <c r="AG16" s="17">
        <v>0.32188744846543299</v>
      </c>
      <c r="AH16" s="17">
        <v>0.25508738970172501</v>
      </c>
      <c r="AI16" s="17">
        <v>0.28107912671013902</v>
      </c>
      <c r="AJ16" s="17">
        <v>0.32613499430308401</v>
      </c>
      <c r="AK16" s="17">
        <v>0.30416320074008202</v>
      </c>
      <c r="AL16" s="17"/>
      <c r="AM16" s="17">
        <v>0.30051421045010701</v>
      </c>
      <c r="AN16" s="17">
        <v>0.307232777730434</v>
      </c>
      <c r="AO16" s="17">
        <v>0.33818591403860798</v>
      </c>
      <c r="AP16" s="17">
        <v>0.399800370082592</v>
      </c>
      <c r="AQ16" s="17">
        <v>0.23178344699939499</v>
      </c>
      <c r="AR16" s="17"/>
      <c r="AS16" s="17">
        <v>0.28340274164849799</v>
      </c>
      <c r="AT16" s="17">
        <v>0.304984931934069</v>
      </c>
      <c r="AU16" s="17">
        <v>0.25283272831791098</v>
      </c>
      <c r="AV16" s="17"/>
      <c r="AW16" s="17">
        <v>0.25065245896118798</v>
      </c>
      <c r="AX16" s="17">
        <v>0.30583045424159999</v>
      </c>
      <c r="AY16" s="17">
        <v>0.34795760546283899</v>
      </c>
      <c r="AZ16" s="17">
        <v>0.31453040356315698</v>
      </c>
      <c r="BA16" s="17">
        <v>0.16100162645529401</v>
      </c>
      <c r="BB16" s="17"/>
      <c r="BC16" s="17">
        <v>0.30397887798994899</v>
      </c>
      <c r="BD16" s="17">
        <v>0.28596601883924</v>
      </c>
      <c r="BE16" s="17" t="s">
        <v>101</v>
      </c>
      <c r="BF16" s="17">
        <v>0.23660314773451099</v>
      </c>
      <c r="BG16" s="17">
        <v>0.254329973463991</v>
      </c>
      <c r="BH16" s="17">
        <v>0.33274525255121101</v>
      </c>
      <c r="BI16" s="17">
        <v>0.26440357963036798</v>
      </c>
      <c r="BJ16" s="17"/>
      <c r="BK16" s="17">
        <v>0.19401083293858201</v>
      </c>
      <c r="BL16" s="17">
        <v>0.27422685653692702</v>
      </c>
      <c r="BM16" s="17">
        <v>0.34131478552823802</v>
      </c>
      <c r="BN16" s="17">
        <v>0.30583973316524499</v>
      </c>
      <c r="BO16" s="17">
        <v>0.28978597366756897</v>
      </c>
      <c r="BP16" s="17">
        <v>0.28056676200764502</v>
      </c>
      <c r="BQ16" s="17">
        <v>0.27373833363627798</v>
      </c>
      <c r="BR16" s="17">
        <v>0.268551446427782</v>
      </c>
      <c r="BS16" s="17"/>
      <c r="BT16" s="17">
        <v>0.28686053215524998</v>
      </c>
      <c r="BU16" s="17">
        <v>0.312771634092747</v>
      </c>
      <c r="BV16" s="17">
        <v>0.291701081101014</v>
      </c>
      <c r="BW16" s="17"/>
      <c r="BX16" s="17">
        <v>0.29901475440182301</v>
      </c>
      <c r="BY16" s="17">
        <v>0.27808708173395102</v>
      </c>
      <c r="BZ16" s="17"/>
      <c r="CA16" s="17">
        <v>0.261755867846938</v>
      </c>
      <c r="CB16" s="17">
        <v>0.29771322367774899</v>
      </c>
      <c r="CC16" s="17">
        <v>0.33092631300747999</v>
      </c>
      <c r="CD16" s="17">
        <v>0.24856172608893301</v>
      </c>
      <c r="CE16" s="17">
        <v>0.25010484472340899</v>
      </c>
    </row>
    <row r="17" spans="2:83" ht="43.5" x14ac:dyDescent="0.35">
      <c r="B17" s="18" t="s">
        <v>332</v>
      </c>
      <c r="C17" s="17">
        <v>0.29044989362385398</v>
      </c>
      <c r="D17" s="17">
        <v>0.27673425591432899</v>
      </c>
      <c r="E17" s="17">
        <v>0.30541382302783499</v>
      </c>
      <c r="F17" s="17"/>
      <c r="G17" s="17">
        <v>0.31862338398595103</v>
      </c>
      <c r="H17" s="17">
        <v>0.31486006335801803</v>
      </c>
      <c r="I17" s="17">
        <v>0.28831396100655199</v>
      </c>
      <c r="J17" s="17">
        <v>0.30338459961911901</v>
      </c>
      <c r="K17" s="17">
        <v>0.27148227192775498</v>
      </c>
      <c r="L17" s="17">
        <v>0.25686365602980599</v>
      </c>
      <c r="M17" s="17"/>
      <c r="N17" s="17">
        <v>0.37823211586266198</v>
      </c>
      <c r="O17" s="17">
        <v>0.322680051443548</v>
      </c>
      <c r="P17" s="17">
        <v>0.25412480485908101</v>
      </c>
      <c r="Q17" s="17">
        <v>0.29948247771114</v>
      </c>
      <c r="R17" s="17">
        <v>0.24539908254732101</v>
      </c>
      <c r="S17" s="17">
        <v>0.290651201174775</v>
      </c>
      <c r="T17" s="17">
        <v>0.248494464298782</v>
      </c>
      <c r="U17" s="17">
        <v>0.243514782058737</v>
      </c>
      <c r="V17" s="17">
        <v>0.25845001439917897</v>
      </c>
      <c r="W17" s="17">
        <v>0.27165015281715099</v>
      </c>
      <c r="X17" s="17">
        <v>0.275160824727126</v>
      </c>
      <c r="Y17" s="17">
        <v>0.26083100777927798</v>
      </c>
      <c r="Z17" s="17"/>
      <c r="AA17" s="17">
        <v>0.34513577580986698</v>
      </c>
      <c r="AB17" s="17">
        <v>0.28786470334258701</v>
      </c>
      <c r="AC17" s="17">
        <v>0.275366422675482</v>
      </c>
      <c r="AD17" s="17">
        <v>0.242299145212718</v>
      </c>
      <c r="AE17" s="17"/>
      <c r="AF17" s="17">
        <v>0.29139335961018897</v>
      </c>
      <c r="AG17" s="17">
        <v>0.31141988130360099</v>
      </c>
      <c r="AH17" s="17">
        <v>0.29366267991769801</v>
      </c>
      <c r="AI17" s="17">
        <v>0.25827471587128398</v>
      </c>
      <c r="AJ17" s="17">
        <v>0.28541551106037499</v>
      </c>
      <c r="AK17" s="17">
        <v>0.28949421978201501</v>
      </c>
      <c r="AL17" s="17"/>
      <c r="AM17" s="17">
        <v>0.29482008459249898</v>
      </c>
      <c r="AN17" s="17">
        <v>0.27876714487592902</v>
      </c>
      <c r="AO17" s="17">
        <v>0.29878403547634003</v>
      </c>
      <c r="AP17" s="17">
        <v>0.33832049017156401</v>
      </c>
      <c r="AQ17" s="17">
        <v>0.29142281263231101</v>
      </c>
      <c r="AR17" s="17"/>
      <c r="AS17" s="17">
        <v>0.29615142869427602</v>
      </c>
      <c r="AT17" s="17">
        <v>0.29684275703570301</v>
      </c>
      <c r="AU17" s="17">
        <v>0.26839051538498798</v>
      </c>
      <c r="AV17" s="17"/>
      <c r="AW17" s="17">
        <v>0.24155245519561</v>
      </c>
      <c r="AX17" s="17">
        <v>0.31319457622711799</v>
      </c>
      <c r="AY17" s="17">
        <v>0.30765200923647601</v>
      </c>
      <c r="AZ17" s="17">
        <v>0.30959064483223903</v>
      </c>
      <c r="BA17" s="17">
        <v>0.46472409318382102</v>
      </c>
      <c r="BB17" s="17"/>
      <c r="BC17" s="17">
        <v>0.27755301549087802</v>
      </c>
      <c r="BD17" s="17">
        <v>0.308148689034625</v>
      </c>
      <c r="BE17" s="17" t="s">
        <v>101</v>
      </c>
      <c r="BF17" s="17">
        <v>0.257822126130131</v>
      </c>
      <c r="BG17" s="17">
        <v>0.31091934467114102</v>
      </c>
      <c r="BH17" s="17">
        <v>0.28624215302147399</v>
      </c>
      <c r="BI17" s="17">
        <v>0.31963267248685501</v>
      </c>
      <c r="BJ17" s="17"/>
      <c r="BK17" s="17">
        <v>0.335031748716144</v>
      </c>
      <c r="BL17" s="17">
        <v>0.24097190883209799</v>
      </c>
      <c r="BM17" s="17">
        <v>0.30025739254396999</v>
      </c>
      <c r="BN17" s="17">
        <v>0.25181688284793002</v>
      </c>
      <c r="BO17" s="17">
        <v>0.28833455759187598</v>
      </c>
      <c r="BP17" s="17">
        <v>0.358527372838298</v>
      </c>
      <c r="BQ17" s="17">
        <v>0.34084838885452901</v>
      </c>
      <c r="BR17" s="17">
        <v>0.312753111916794</v>
      </c>
      <c r="BS17" s="17"/>
      <c r="BT17" s="17">
        <v>0.29189351626627202</v>
      </c>
      <c r="BU17" s="17">
        <v>0.268960629248016</v>
      </c>
      <c r="BV17" s="17">
        <v>0.30171254971987099</v>
      </c>
      <c r="BW17" s="17"/>
      <c r="BX17" s="17">
        <v>0.30201480125101399</v>
      </c>
      <c r="BY17" s="17">
        <v>0.29001342844811501</v>
      </c>
      <c r="BZ17" s="17"/>
      <c r="CA17" s="17">
        <v>0.33176821103860898</v>
      </c>
      <c r="CB17" s="17">
        <v>0.34861947198515603</v>
      </c>
      <c r="CC17" s="17">
        <v>0.28689353751022301</v>
      </c>
      <c r="CD17" s="17">
        <v>0.27663050820992402</v>
      </c>
      <c r="CE17" s="17">
        <v>0.25997066204105002</v>
      </c>
    </row>
    <row r="18" spans="2:83" ht="87" x14ac:dyDescent="0.35">
      <c r="B18" s="18" t="s">
        <v>333</v>
      </c>
      <c r="C18" s="17">
        <v>0.2147647569086</v>
      </c>
      <c r="D18" s="17">
        <v>0.200895722696248</v>
      </c>
      <c r="E18" s="17">
        <v>0.229014601298141</v>
      </c>
      <c r="F18" s="17"/>
      <c r="G18" s="17">
        <v>0.35416019828824502</v>
      </c>
      <c r="H18" s="17">
        <v>0.25439960381690502</v>
      </c>
      <c r="I18" s="17">
        <v>0.26363584517329602</v>
      </c>
      <c r="J18" s="17">
        <v>0.15503755663688701</v>
      </c>
      <c r="K18" s="17">
        <v>0.13740624339315599</v>
      </c>
      <c r="L18" s="17">
        <v>0.145203492531636</v>
      </c>
      <c r="M18" s="17"/>
      <c r="N18" s="17">
        <v>0.27568885212770999</v>
      </c>
      <c r="O18" s="17">
        <v>0.18370920725091799</v>
      </c>
      <c r="P18" s="17">
        <v>0.16636478415352601</v>
      </c>
      <c r="Q18" s="17">
        <v>0.21570742978851901</v>
      </c>
      <c r="R18" s="17">
        <v>0.174156264295073</v>
      </c>
      <c r="S18" s="17">
        <v>0.27009232931372301</v>
      </c>
      <c r="T18" s="17">
        <v>0.20413660661074201</v>
      </c>
      <c r="U18" s="17">
        <v>0.136950237855365</v>
      </c>
      <c r="V18" s="17">
        <v>0.204562666718037</v>
      </c>
      <c r="W18" s="17">
        <v>0.222144932885322</v>
      </c>
      <c r="X18" s="17">
        <v>0.196518366319828</v>
      </c>
      <c r="Y18" s="17">
        <v>0.27463221602201698</v>
      </c>
      <c r="Z18" s="17"/>
      <c r="AA18" s="17">
        <v>0.26429069907692099</v>
      </c>
      <c r="AB18" s="17">
        <v>0.22781953103056199</v>
      </c>
      <c r="AC18" s="17">
        <v>0.197212953704891</v>
      </c>
      <c r="AD18" s="17">
        <v>0.155995312894604</v>
      </c>
      <c r="AE18" s="17"/>
      <c r="AF18" s="17">
        <v>0.231863704336183</v>
      </c>
      <c r="AG18" s="17">
        <v>0.19672606047812399</v>
      </c>
      <c r="AH18" s="17">
        <v>0.27136530565252098</v>
      </c>
      <c r="AI18" s="17">
        <v>0.17431275382119599</v>
      </c>
      <c r="AJ18" s="17">
        <v>0.20992385011253001</v>
      </c>
      <c r="AK18" s="17">
        <v>0.26215856759111</v>
      </c>
      <c r="AL18" s="17"/>
      <c r="AM18" s="17">
        <v>0.172488065689199</v>
      </c>
      <c r="AN18" s="17">
        <v>0.26558064687521499</v>
      </c>
      <c r="AO18" s="17">
        <v>0.211168414663604</v>
      </c>
      <c r="AP18" s="17">
        <v>0.18897381628288601</v>
      </c>
      <c r="AQ18" s="17">
        <v>0.208073394832272</v>
      </c>
      <c r="AR18" s="17"/>
      <c r="AS18" s="17">
        <v>0.16388594407516399</v>
      </c>
      <c r="AT18" s="17">
        <v>0.236921456765955</v>
      </c>
      <c r="AU18" s="17">
        <v>0.20311772976218401</v>
      </c>
      <c r="AV18" s="17"/>
      <c r="AW18" s="17">
        <v>0.12019804448660699</v>
      </c>
      <c r="AX18" s="17">
        <v>0.20897669204021499</v>
      </c>
      <c r="AY18" s="17">
        <v>0.295348483901613</v>
      </c>
      <c r="AZ18" s="17">
        <v>0.28835413233583901</v>
      </c>
      <c r="BA18" s="17">
        <v>0.20607353137787501</v>
      </c>
      <c r="BB18" s="17"/>
      <c r="BC18" s="17">
        <v>0.178681483765429</v>
      </c>
      <c r="BD18" s="17">
        <v>0.250355610201001</v>
      </c>
      <c r="BE18" s="17" t="s">
        <v>101</v>
      </c>
      <c r="BF18" s="17">
        <v>0.21065992696580699</v>
      </c>
      <c r="BG18" s="17">
        <v>0.16488318940633501</v>
      </c>
      <c r="BH18" s="17">
        <v>0.25349705831682301</v>
      </c>
      <c r="BI18" s="17">
        <v>0.31457332118632803</v>
      </c>
      <c r="BJ18" s="17"/>
      <c r="BK18" s="17">
        <v>0.18697275452855699</v>
      </c>
      <c r="BL18" s="17">
        <v>0.179046515463021</v>
      </c>
      <c r="BM18" s="17">
        <v>0.20851689893929801</v>
      </c>
      <c r="BN18" s="17">
        <v>0.19824164483844001</v>
      </c>
      <c r="BO18" s="17">
        <v>0.229151579867092</v>
      </c>
      <c r="BP18" s="17">
        <v>0.239902672132628</v>
      </c>
      <c r="BQ18" s="17">
        <v>0.26189085665225997</v>
      </c>
      <c r="BR18" s="17">
        <v>0.27749434697516601</v>
      </c>
      <c r="BS18" s="17"/>
      <c r="BT18" s="17">
        <v>0.24711584971210199</v>
      </c>
      <c r="BU18" s="17">
        <v>0.139660694476646</v>
      </c>
      <c r="BV18" s="17">
        <v>0.23836510298572799</v>
      </c>
      <c r="BW18" s="17"/>
      <c r="BX18" s="17">
        <v>0.23515640776156899</v>
      </c>
      <c r="BY18" s="17">
        <v>0.223979796802838</v>
      </c>
      <c r="BZ18" s="17"/>
      <c r="CA18" s="17">
        <v>0.28926736009245002</v>
      </c>
      <c r="CB18" s="17">
        <v>0.29729714953832198</v>
      </c>
      <c r="CC18" s="17">
        <v>0.24153361030558601</v>
      </c>
      <c r="CD18" s="17">
        <v>0.18319619130800599</v>
      </c>
      <c r="CE18" s="17">
        <v>0.18237434917060799</v>
      </c>
    </row>
    <row r="19" spans="2:83" x14ac:dyDescent="0.35">
      <c r="B19" s="18" t="s">
        <v>113</v>
      </c>
      <c r="C19" s="17">
        <v>0.108278191949697</v>
      </c>
      <c r="D19" s="17">
        <v>0.114370663358781</v>
      </c>
      <c r="E19" s="17">
        <v>0.102649988827807</v>
      </c>
      <c r="F19" s="17"/>
      <c r="G19" s="17">
        <v>5.4585005253489298E-2</v>
      </c>
      <c r="H19" s="17">
        <v>8.1552543855727605E-2</v>
      </c>
      <c r="I19" s="17">
        <v>7.1338691851584396E-2</v>
      </c>
      <c r="J19" s="17">
        <v>8.5942205527318502E-2</v>
      </c>
      <c r="K19" s="17">
        <v>0.12791539093768101</v>
      </c>
      <c r="L19" s="17">
        <v>0.194525434058306</v>
      </c>
      <c r="M19" s="17"/>
      <c r="N19" s="17">
        <v>5.0744689235959199E-2</v>
      </c>
      <c r="O19" s="17">
        <v>9.5241038509683296E-2</v>
      </c>
      <c r="P19" s="17">
        <v>0.13991603827819199</v>
      </c>
      <c r="Q19" s="17">
        <v>9.0612295783974797E-2</v>
      </c>
      <c r="R19" s="17">
        <v>0.12477234098512099</v>
      </c>
      <c r="S19" s="17">
        <v>8.6642278777327095E-2</v>
      </c>
      <c r="T19" s="17">
        <v>0.15083471504050999</v>
      </c>
      <c r="U19" s="17">
        <v>0.14517834047940001</v>
      </c>
      <c r="V19" s="17">
        <v>9.8439644855537495E-2</v>
      </c>
      <c r="W19" s="17">
        <v>0.148459574640118</v>
      </c>
      <c r="X19" s="17">
        <v>0.17916347601775201</v>
      </c>
      <c r="Y19" s="17">
        <v>8.2812236849378398E-2</v>
      </c>
      <c r="Z19" s="17"/>
      <c r="AA19" s="17">
        <v>6.5657979553763096E-2</v>
      </c>
      <c r="AB19" s="17">
        <v>9.1850009209265102E-2</v>
      </c>
      <c r="AC19" s="17">
        <v>0.10963533134158</v>
      </c>
      <c r="AD19" s="17">
        <v>0.17672441670796599</v>
      </c>
      <c r="AE19" s="17"/>
      <c r="AF19" s="17">
        <v>5.9473743315153399E-2</v>
      </c>
      <c r="AG19" s="17">
        <v>0.11665946524074899</v>
      </c>
      <c r="AH19" s="17">
        <v>0.11715506970562201</v>
      </c>
      <c r="AI19" s="17">
        <v>0.131051698285403</v>
      </c>
      <c r="AJ19" s="17">
        <v>0.121881900748497</v>
      </c>
      <c r="AK19" s="17">
        <v>0.14431419545955099</v>
      </c>
      <c r="AL19" s="17"/>
      <c r="AM19" s="17">
        <v>0.109725696362052</v>
      </c>
      <c r="AN19" s="17">
        <v>6.2931133920983998E-2</v>
      </c>
      <c r="AO19" s="17">
        <v>7.1241594251939599E-2</v>
      </c>
      <c r="AP19" s="17">
        <v>0.14088773179608099</v>
      </c>
      <c r="AQ19" s="17">
        <v>0.21596166962760199</v>
      </c>
      <c r="AR19" s="17"/>
      <c r="AS19" s="17">
        <v>0.11202722750656301</v>
      </c>
      <c r="AT19" s="17">
        <v>8.4292786997703706E-2</v>
      </c>
      <c r="AU19" s="17">
        <v>7.9194676874225003E-2</v>
      </c>
      <c r="AV19" s="17"/>
      <c r="AW19" s="17">
        <v>0.167801411410782</v>
      </c>
      <c r="AX19" s="17">
        <v>0.100618172750691</v>
      </c>
      <c r="AY19" s="17">
        <v>5.8010149135975297E-2</v>
      </c>
      <c r="AZ19" s="17">
        <v>3.7466226579183401E-2</v>
      </c>
      <c r="BA19" s="17">
        <v>0.12509811131968601</v>
      </c>
      <c r="BB19" s="17"/>
      <c r="BC19" s="17">
        <v>0.13661352288763201</v>
      </c>
      <c r="BD19" s="17">
        <v>6.10062775947499E-2</v>
      </c>
      <c r="BE19" s="17" t="s">
        <v>101</v>
      </c>
      <c r="BF19" s="17">
        <v>8.2415952816382199E-2</v>
      </c>
      <c r="BG19" s="17">
        <v>0.13442117386204699</v>
      </c>
      <c r="BH19" s="17">
        <v>8.8519286206314704E-2</v>
      </c>
      <c r="BI19" s="17">
        <v>0.18202229288643801</v>
      </c>
      <c r="BJ19" s="17"/>
      <c r="BK19" s="17">
        <v>0.15263426376703501</v>
      </c>
      <c r="BL19" s="17">
        <v>0.173478433128647</v>
      </c>
      <c r="BM19" s="17">
        <v>9.8892968750519797E-2</v>
      </c>
      <c r="BN19" s="17">
        <v>9.0600119862940406E-2</v>
      </c>
      <c r="BO19" s="17">
        <v>7.5612437892512194E-2</v>
      </c>
      <c r="BP19" s="17">
        <v>4.2903855298620001E-2</v>
      </c>
      <c r="BQ19" s="17">
        <v>4.1475899624044001E-2</v>
      </c>
      <c r="BR19" s="17">
        <v>0.100663014610687</v>
      </c>
      <c r="BS19" s="17"/>
      <c r="BT19" s="17">
        <v>4.3921839736851001E-2</v>
      </c>
      <c r="BU19" s="17">
        <v>0.171478975349979</v>
      </c>
      <c r="BV19" s="17">
        <v>0.11604484278405799</v>
      </c>
      <c r="BW19" s="17"/>
      <c r="BX19" s="17">
        <v>4.2355966893722098E-2</v>
      </c>
      <c r="BY19" s="17">
        <v>0.10358541570810301</v>
      </c>
      <c r="BZ19" s="17"/>
      <c r="CA19" s="17">
        <v>2.1207479154806801E-2</v>
      </c>
      <c r="CB19" s="17">
        <v>3.4308548853844802E-2</v>
      </c>
      <c r="CC19" s="17">
        <v>8.2772482073016795E-2</v>
      </c>
      <c r="CD19" s="17">
        <v>7.2057878685341803E-2</v>
      </c>
      <c r="CE19" s="17">
        <v>0.123445794485243</v>
      </c>
    </row>
    <row r="20" spans="2:83" x14ac:dyDescent="0.35">
      <c r="B20" s="18" t="s">
        <v>122</v>
      </c>
      <c r="C20" s="19">
        <v>1.7992423161662299E-2</v>
      </c>
      <c r="D20" s="19">
        <v>1.9510261246832701E-2</v>
      </c>
      <c r="E20" s="19">
        <v>1.6538653072542701E-2</v>
      </c>
      <c r="F20" s="19"/>
      <c r="G20" s="19">
        <v>7.7976891291845398E-3</v>
      </c>
      <c r="H20" s="19">
        <v>2.9762527683964098E-3</v>
      </c>
      <c r="I20" s="19">
        <v>3.93380756515899E-3</v>
      </c>
      <c r="J20" s="19">
        <v>1.18612846149219E-2</v>
      </c>
      <c r="K20" s="19">
        <v>5.5797124758585802E-2</v>
      </c>
      <c r="L20" s="19">
        <v>2.92532030107851E-2</v>
      </c>
      <c r="M20" s="19"/>
      <c r="N20" s="19">
        <v>7.6900492284165903E-3</v>
      </c>
      <c r="O20" s="19">
        <v>9.0753319458708598E-3</v>
      </c>
      <c r="P20" s="19">
        <v>1.37094626687971E-2</v>
      </c>
      <c r="Q20" s="19">
        <v>3.0542615250077801E-2</v>
      </c>
      <c r="R20" s="19">
        <v>4.2455179828099203E-2</v>
      </c>
      <c r="S20" s="19">
        <v>5.6217470834474797E-3</v>
      </c>
      <c r="T20" s="19">
        <v>3.7988959990893398E-2</v>
      </c>
      <c r="U20" s="19">
        <v>1.12566850277095E-2</v>
      </c>
      <c r="V20" s="19">
        <v>8.4896428731908603E-3</v>
      </c>
      <c r="W20" s="19">
        <v>3.1433478883455497E-2</v>
      </c>
      <c r="X20" s="19">
        <v>9.54387826176719E-3</v>
      </c>
      <c r="Y20" s="19">
        <v>2.6944549491182E-2</v>
      </c>
      <c r="Z20" s="19"/>
      <c r="AA20" s="19">
        <v>1.5444937998515E-2</v>
      </c>
      <c r="AB20" s="19">
        <v>2.4466935293805999E-2</v>
      </c>
      <c r="AC20" s="19">
        <v>9.2701861339726903E-3</v>
      </c>
      <c r="AD20" s="19">
        <v>1.9821296520142501E-2</v>
      </c>
      <c r="AE20" s="19"/>
      <c r="AF20" s="19">
        <v>9.1906580147246598E-3</v>
      </c>
      <c r="AG20" s="19">
        <v>1.64127239003782E-2</v>
      </c>
      <c r="AH20" s="19">
        <v>1.6144577771801401E-2</v>
      </c>
      <c r="AI20" s="19">
        <v>1.54685728860669E-2</v>
      </c>
      <c r="AJ20" s="19">
        <v>3.6449418056915497E-2</v>
      </c>
      <c r="AK20" s="19">
        <v>4.0569359409690801E-2</v>
      </c>
      <c r="AL20" s="19"/>
      <c r="AM20" s="19">
        <v>1.6996504712785701E-2</v>
      </c>
      <c r="AN20" s="19">
        <v>9.6680093196556804E-3</v>
      </c>
      <c r="AO20" s="19">
        <v>1.2581460709782799E-2</v>
      </c>
      <c r="AP20" s="19">
        <v>7.6452449993494598E-2</v>
      </c>
      <c r="AQ20" s="19">
        <v>2.2294688287431599E-2</v>
      </c>
      <c r="AR20" s="19"/>
      <c r="AS20" s="19">
        <v>1.8689966731009301E-2</v>
      </c>
      <c r="AT20" s="19">
        <v>6.8733229709523596E-3</v>
      </c>
      <c r="AU20" s="19">
        <v>0</v>
      </c>
      <c r="AV20" s="19"/>
      <c r="AW20" s="19">
        <v>1.5600031400480399E-2</v>
      </c>
      <c r="AX20" s="19">
        <v>1.8975197148730201E-2</v>
      </c>
      <c r="AY20" s="19">
        <v>1.8701439466873099E-2</v>
      </c>
      <c r="AZ20" s="19">
        <v>3.3663021373918399E-3</v>
      </c>
      <c r="BA20" s="19">
        <v>0</v>
      </c>
      <c r="BB20" s="19"/>
      <c r="BC20" s="19">
        <v>2.4689216824225101E-2</v>
      </c>
      <c r="BD20" s="19">
        <v>4.2734120242282399E-3</v>
      </c>
      <c r="BE20" s="19" t="s">
        <v>101</v>
      </c>
      <c r="BF20" s="19">
        <v>2.9335190115575099E-2</v>
      </c>
      <c r="BG20" s="19">
        <v>1.41551890800517E-2</v>
      </c>
      <c r="BH20" s="19">
        <v>1.5157887850865101E-2</v>
      </c>
      <c r="BI20" s="19">
        <v>3.7045085029819902E-2</v>
      </c>
      <c r="BJ20" s="19"/>
      <c r="BK20" s="19">
        <v>1.33151351939922E-2</v>
      </c>
      <c r="BL20" s="19">
        <v>3.5191465291481303E-2</v>
      </c>
      <c r="BM20" s="19">
        <v>1.7980287321344799E-2</v>
      </c>
      <c r="BN20" s="19">
        <v>8.4277942814903993E-3</v>
      </c>
      <c r="BO20" s="19">
        <v>1.98634951803883E-2</v>
      </c>
      <c r="BP20" s="19">
        <v>1.4525493375109499E-2</v>
      </c>
      <c r="BQ20" s="19">
        <v>1.26891204815789E-2</v>
      </c>
      <c r="BR20" s="19">
        <v>0</v>
      </c>
      <c r="BS20" s="19"/>
      <c r="BT20" s="19">
        <v>4.2541068031248398E-3</v>
      </c>
      <c r="BU20" s="19">
        <v>3.7480503194604303E-2</v>
      </c>
      <c r="BV20" s="19">
        <v>1.5825618234287301E-2</v>
      </c>
      <c r="BW20" s="19"/>
      <c r="BX20" s="19">
        <v>8.9333738246212407E-3</v>
      </c>
      <c r="BY20" s="19">
        <v>1.55631983138526E-2</v>
      </c>
      <c r="BZ20" s="19"/>
      <c r="CA20" s="19">
        <v>0</v>
      </c>
      <c r="CB20" s="19">
        <v>3.9795418132859903E-3</v>
      </c>
      <c r="CC20" s="19">
        <v>2.0937087274774901E-2</v>
      </c>
      <c r="CD20" s="19">
        <v>4.9072147324937601E-3</v>
      </c>
      <c r="CE20" s="19">
        <v>1.0804981208834399E-2</v>
      </c>
    </row>
    <row r="21" spans="2:83" x14ac:dyDescent="0.35">
      <c r="B21" s="32" t="s">
        <v>352</v>
      </c>
    </row>
    <row r="22" spans="2:83" x14ac:dyDescent="0.35">
      <c r="B22" t="s">
        <v>104</v>
      </c>
    </row>
    <row r="23" spans="2:83" x14ac:dyDescent="0.35">
      <c r="B23" t="s">
        <v>105</v>
      </c>
    </row>
    <row r="25" spans="2:83" x14ac:dyDescent="0.35">
      <c r="B25"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E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58" x14ac:dyDescent="0.35">
      <c r="B9" s="18" t="s">
        <v>336</v>
      </c>
      <c r="C9" s="17">
        <v>0.35728797477255703</v>
      </c>
      <c r="D9" s="17">
        <v>0.33482402520476301</v>
      </c>
      <c r="E9" s="17">
        <v>0.37864427387918198</v>
      </c>
      <c r="F9" s="17"/>
      <c r="G9" s="17">
        <v>0.42786860460254</v>
      </c>
      <c r="H9" s="17">
        <v>0.39707319959843801</v>
      </c>
      <c r="I9" s="17">
        <v>0.405071390289792</v>
      </c>
      <c r="J9" s="17">
        <v>0.35729517833121899</v>
      </c>
      <c r="K9" s="17">
        <v>0.32673463180685203</v>
      </c>
      <c r="L9" s="17">
        <v>0.25938743929725999</v>
      </c>
      <c r="M9" s="17"/>
      <c r="N9" s="17">
        <v>0.348717027962127</v>
      </c>
      <c r="O9" s="17">
        <v>0.36525708559133402</v>
      </c>
      <c r="P9" s="17">
        <v>0.37345054912924103</v>
      </c>
      <c r="Q9" s="17">
        <v>0.36022161531901897</v>
      </c>
      <c r="R9" s="17">
        <v>0.35528704146724999</v>
      </c>
      <c r="S9" s="17">
        <v>0.318774688610998</v>
      </c>
      <c r="T9" s="17">
        <v>0.343244212658736</v>
      </c>
      <c r="U9" s="17">
        <v>0.41900221764935403</v>
      </c>
      <c r="V9" s="17">
        <v>0.37779258863936599</v>
      </c>
      <c r="W9" s="17">
        <v>0.34564147835530301</v>
      </c>
      <c r="X9" s="17">
        <v>0.34012880410757501</v>
      </c>
      <c r="Y9" s="17">
        <v>0.375317433944092</v>
      </c>
      <c r="Z9" s="17"/>
      <c r="AA9" s="17">
        <v>0.35864012217290397</v>
      </c>
      <c r="AB9" s="17">
        <v>0.36502452493455501</v>
      </c>
      <c r="AC9" s="17">
        <v>0.36623165675526698</v>
      </c>
      <c r="AD9" s="17">
        <v>0.34275550741634397</v>
      </c>
      <c r="AE9" s="17"/>
      <c r="AF9" s="17">
        <v>0.37261467714250301</v>
      </c>
      <c r="AG9" s="17">
        <v>0.35319767192483897</v>
      </c>
      <c r="AH9" s="17">
        <v>0.39387685332947298</v>
      </c>
      <c r="AI9" s="17">
        <v>0.34583907288687898</v>
      </c>
      <c r="AJ9" s="17">
        <v>0.32622028307140299</v>
      </c>
      <c r="AK9" s="17">
        <v>0.33879351201011099</v>
      </c>
      <c r="AL9" s="17"/>
      <c r="AM9" s="17">
        <v>0.30214096475506702</v>
      </c>
      <c r="AN9" s="17">
        <v>0.40526187473925102</v>
      </c>
      <c r="AO9" s="17">
        <v>0.38221841209614899</v>
      </c>
      <c r="AP9" s="17">
        <v>0.41672528667819803</v>
      </c>
      <c r="AQ9" s="17">
        <v>0.36467766456124301</v>
      </c>
      <c r="AR9" s="17"/>
      <c r="AS9" s="17">
        <v>0.29580544154681598</v>
      </c>
      <c r="AT9" s="17">
        <v>0.39997416059491597</v>
      </c>
      <c r="AU9" s="17">
        <v>0.35758330321415799</v>
      </c>
      <c r="AV9" s="17"/>
      <c r="AW9" s="17">
        <v>0.34286518965880403</v>
      </c>
      <c r="AX9" s="17">
        <v>0.37841138567407001</v>
      </c>
      <c r="AY9" s="17">
        <v>0.38235639987004599</v>
      </c>
      <c r="AZ9" s="17">
        <v>0.31630483174697199</v>
      </c>
      <c r="BA9" s="17">
        <v>0.389250089011491</v>
      </c>
      <c r="BB9" s="17"/>
      <c r="BC9" s="17">
        <v>0.27754466848074</v>
      </c>
      <c r="BD9" s="17">
        <v>0.42105538059036501</v>
      </c>
      <c r="BE9" s="17" t="s">
        <v>101</v>
      </c>
      <c r="BF9" s="17">
        <v>0.35915772870145501</v>
      </c>
      <c r="BG9" s="17">
        <v>0.40105615167673903</v>
      </c>
      <c r="BH9" s="17">
        <v>0.43187956151256501</v>
      </c>
      <c r="BI9" s="17">
        <v>0.36845933209623599</v>
      </c>
      <c r="BJ9" s="17"/>
      <c r="BK9" s="17">
        <v>0.41140433297856299</v>
      </c>
      <c r="BL9" s="17">
        <v>0.317179948604986</v>
      </c>
      <c r="BM9" s="17">
        <v>0.35157507670145599</v>
      </c>
      <c r="BN9" s="17">
        <v>0.36230132861540898</v>
      </c>
      <c r="BO9" s="17">
        <v>0.38955385451043001</v>
      </c>
      <c r="BP9" s="17">
        <v>0.34809889411357597</v>
      </c>
      <c r="BQ9" s="17">
        <v>0.37087430632649498</v>
      </c>
      <c r="BR9" s="17">
        <v>0.32564972255949498</v>
      </c>
      <c r="BS9" s="17"/>
      <c r="BT9" s="17">
        <v>0.37849592124049197</v>
      </c>
      <c r="BU9" s="17">
        <v>0.29122770649533603</v>
      </c>
      <c r="BV9" s="17">
        <v>0.38557198885899902</v>
      </c>
      <c r="BW9" s="17"/>
      <c r="BX9" s="17">
        <v>0.38736365221368302</v>
      </c>
      <c r="BY9" s="17">
        <v>0.36321914355005902</v>
      </c>
      <c r="BZ9" s="17"/>
      <c r="CA9" s="17">
        <v>0.20149029765838899</v>
      </c>
      <c r="CB9" s="17">
        <v>0.375993306433274</v>
      </c>
      <c r="CC9" s="17">
        <v>0.40058546636252801</v>
      </c>
      <c r="CD9" s="17">
        <v>0.38031236636918597</v>
      </c>
      <c r="CE9" s="17">
        <v>0.37674619524449099</v>
      </c>
    </row>
    <row r="10" spans="2:83" ht="43.5" x14ac:dyDescent="0.35">
      <c r="B10" s="18" t="s">
        <v>337</v>
      </c>
      <c r="C10" s="17">
        <v>0.34082951549728502</v>
      </c>
      <c r="D10" s="17">
        <v>0.38210509549807098</v>
      </c>
      <c r="E10" s="17">
        <v>0.301632740018284</v>
      </c>
      <c r="F10" s="17"/>
      <c r="G10" s="17">
        <v>0.36595667793873599</v>
      </c>
      <c r="H10" s="17">
        <v>0.342018726634993</v>
      </c>
      <c r="I10" s="17">
        <v>0.29291141188909697</v>
      </c>
      <c r="J10" s="17">
        <v>0.295662664885462</v>
      </c>
      <c r="K10" s="17">
        <v>0.31769952772232901</v>
      </c>
      <c r="L10" s="17">
        <v>0.413958326010402</v>
      </c>
      <c r="M10" s="17"/>
      <c r="N10" s="17">
        <v>0.44653880302156801</v>
      </c>
      <c r="O10" s="17">
        <v>0.345322496387861</v>
      </c>
      <c r="P10" s="17">
        <v>0.29657951108429997</v>
      </c>
      <c r="Q10" s="17">
        <v>0.30875375707240199</v>
      </c>
      <c r="R10" s="17">
        <v>0.30040990559097402</v>
      </c>
      <c r="S10" s="17">
        <v>0.31920456557167298</v>
      </c>
      <c r="T10" s="17">
        <v>0.36168681147488702</v>
      </c>
      <c r="U10" s="17">
        <v>0.29291181018023499</v>
      </c>
      <c r="V10" s="17">
        <v>0.32356187077482801</v>
      </c>
      <c r="W10" s="17">
        <v>0.36181580373643801</v>
      </c>
      <c r="X10" s="17">
        <v>0.31858936918319403</v>
      </c>
      <c r="Y10" s="17">
        <v>0.245782959542274</v>
      </c>
      <c r="Z10" s="17"/>
      <c r="AA10" s="17">
        <v>0.41846386293020499</v>
      </c>
      <c r="AB10" s="17">
        <v>0.316657822510095</v>
      </c>
      <c r="AC10" s="17">
        <v>0.33131055219399402</v>
      </c>
      <c r="AD10" s="17">
        <v>0.289149212449337</v>
      </c>
      <c r="AE10" s="17"/>
      <c r="AF10" s="17">
        <v>0.41829272141428497</v>
      </c>
      <c r="AG10" s="17">
        <v>0.33046275903092598</v>
      </c>
      <c r="AH10" s="17">
        <v>0.30942629711922898</v>
      </c>
      <c r="AI10" s="17">
        <v>0.31380114033683099</v>
      </c>
      <c r="AJ10" s="17">
        <v>0.32386371834878203</v>
      </c>
      <c r="AK10" s="17">
        <v>0.26915320522411301</v>
      </c>
      <c r="AL10" s="17"/>
      <c r="AM10" s="17">
        <v>0.39961778113253399</v>
      </c>
      <c r="AN10" s="17">
        <v>0.33329180471576902</v>
      </c>
      <c r="AO10" s="17">
        <v>0.353035922238776</v>
      </c>
      <c r="AP10" s="17">
        <v>0.184502590100277</v>
      </c>
      <c r="AQ10" s="17">
        <v>0.226086214150339</v>
      </c>
      <c r="AR10" s="17"/>
      <c r="AS10" s="17">
        <v>0.44990102506276403</v>
      </c>
      <c r="AT10" s="17">
        <v>0.33424416162007797</v>
      </c>
      <c r="AU10" s="17">
        <v>0.35868432473446998</v>
      </c>
      <c r="AV10" s="17"/>
      <c r="AW10" s="17">
        <v>0.270356889503994</v>
      </c>
      <c r="AX10" s="17">
        <v>0.33001245516365901</v>
      </c>
      <c r="AY10" s="17">
        <v>0.35348910203855499</v>
      </c>
      <c r="AZ10" s="17">
        <v>0.49452054724025901</v>
      </c>
      <c r="BA10" s="17">
        <v>0.41230091015702103</v>
      </c>
      <c r="BB10" s="17"/>
      <c r="BC10" s="17">
        <v>0.43332186942593098</v>
      </c>
      <c r="BD10" s="17">
        <v>0.278022845447708</v>
      </c>
      <c r="BE10" s="17" t="s">
        <v>101</v>
      </c>
      <c r="BF10" s="17">
        <v>0.308920134419715</v>
      </c>
      <c r="BG10" s="17">
        <v>0.26334472745443199</v>
      </c>
      <c r="BH10" s="17">
        <v>0.270157512669426</v>
      </c>
      <c r="BI10" s="17">
        <v>0.30371972214523801</v>
      </c>
      <c r="BJ10" s="17"/>
      <c r="BK10" s="17">
        <v>0.27504380676920898</v>
      </c>
      <c r="BL10" s="17">
        <v>0.34410549128909901</v>
      </c>
      <c r="BM10" s="17">
        <v>0.31128535244503602</v>
      </c>
      <c r="BN10" s="17">
        <v>0.36030179423877101</v>
      </c>
      <c r="BO10" s="17">
        <v>0.314584700640898</v>
      </c>
      <c r="BP10" s="17">
        <v>0.398457326199051</v>
      </c>
      <c r="BQ10" s="17">
        <v>0.47376823791421901</v>
      </c>
      <c r="BR10" s="17">
        <v>0.44601121098360402</v>
      </c>
      <c r="BS10" s="17"/>
      <c r="BT10" s="17">
        <v>0.35177724049766301</v>
      </c>
      <c r="BU10" s="17">
        <v>0.366877496810597</v>
      </c>
      <c r="BV10" s="17">
        <v>0.31392866572377598</v>
      </c>
      <c r="BW10" s="17"/>
      <c r="BX10" s="17">
        <v>0.39517312126209803</v>
      </c>
      <c r="BY10" s="17">
        <v>0.30870532702496001</v>
      </c>
      <c r="BZ10" s="17"/>
      <c r="CA10" s="17">
        <v>0.69908146346089395</v>
      </c>
      <c r="CB10" s="17">
        <v>0.42228412695095902</v>
      </c>
      <c r="CC10" s="17">
        <v>0.27691869451773099</v>
      </c>
      <c r="CD10" s="17">
        <v>0.34640473583951098</v>
      </c>
      <c r="CE10" s="17">
        <v>0.304406767071632</v>
      </c>
    </row>
    <row r="11" spans="2:83" x14ac:dyDescent="0.35">
      <c r="B11" s="18" t="s">
        <v>113</v>
      </c>
      <c r="C11" s="19">
        <v>0.30188250973015901</v>
      </c>
      <c r="D11" s="19">
        <v>0.28307087929716601</v>
      </c>
      <c r="E11" s="19">
        <v>0.31972298610253402</v>
      </c>
      <c r="F11" s="19"/>
      <c r="G11" s="19">
        <v>0.20617471745872401</v>
      </c>
      <c r="H11" s="19">
        <v>0.26090807376656899</v>
      </c>
      <c r="I11" s="19">
        <v>0.30201719782111103</v>
      </c>
      <c r="J11" s="19">
        <v>0.34704215678331901</v>
      </c>
      <c r="K11" s="19">
        <v>0.35556584047081902</v>
      </c>
      <c r="L11" s="19">
        <v>0.32665423469233801</v>
      </c>
      <c r="M11" s="19"/>
      <c r="N11" s="19">
        <v>0.20474416901630499</v>
      </c>
      <c r="O11" s="19">
        <v>0.28942041802080398</v>
      </c>
      <c r="P11" s="19">
        <v>0.329969939786459</v>
      </c>
      <c r="Q11" s="19">
        <v>0.33102462760857898</v>
      </c>
      <c r="R11" s="19">
        <v>0.34430305294177499</v>
      </c>
      <c r="S11" s="19">
        <v>0.36202074581732802</v>
      </c>
      <c r="T11" s="19">
        <v>0.29506897586637698</v>
      </c>
      <c r="U11" s="19">
        <v>0.28808597217041099</v>
      </c>
      <c r="V11" s="19">
        <v>0.298645540585806</v>
      </c>
      <c r="W11" s="19">
        <v>0.29254271790825898</v>
      </c>
      <c r="X11" s="19">
        <v>0.34128182670923102</v>
      </c>
      <c r="Y11" s="19">
        <v>0.37889960651363402</v>
      </c>
      <c r="Z11" s="19"/>
      <c r="AA11" s="19">
        <v>0.22289601489689101</v>
      </c>
      <c r="AB11" s="19">
        <v>0.31831765255534999</v>
      </c>
      <c r="AC11" s="19">
        <v>0.302457791050739</v>
      </c>
      <c r="AD11" s="19">
        <v>0.36809528013432002</v>
      </c>
      <c r="AE11" s="19"/>
      <c r="AF11" s="19">
        <v>0.20909260144321201</v>
      </c>
      <c r="AG11" s="19">
        <v>0.31633956904423499</v>
      </c>
      <c r="AH11" s="19">
        <v>0.29669684955129799</v>
      </c>
      <c r="AI11" s="19">
        <v>0.34035978677628997</v>
      </c>
      <c r="AJ11" s="19">
        <v>0.34991599857981498</v>
      </c>
      <c r="AK11" s="19">
        <v>0.392053282765776</v>
      </c>
      <c r="AL11" s="19"/>
      <c r="AM11" s="19">
        <v>0.29824125411239899</v>
      </c>
      <c r="AN11" s="19">
        <v>0.26144632054498002</v>
      </c>
      <c r="AO11" s="19">
        <v>0.26474566566507401</v>
      </c>
      <c r="AP11" s="19">
        <v>0.398772123221525</v>
      </c>
      <c r="AQ11" s="19">
        <v>0.40923612128841902</v>
      </c>
      <c r="AR11" s="19"/>
      <c r="AS11" s="19">
        <v>0.25429353339041999</v>
      </c>
      <c r="AT11" s="19">
        <v>0.265781677785006</v>
      </c>
      <c r="AU11" s="19">
        <v>0.28373237205137303</v>
      </c>
      <c r="AV11" s="19"/>
      <c r="AW11" s="19">
        <v>0.38677792083720097</v>
      </c>
      <c r="AX11" s="19">
        <v>0.29157615916227098</v>
      </c>
      <c r="AY11" s="19">
        <v>0.26415449809139901</v>
      </c>
      <c r="AZ11" s="19">
        <v>0.189174621012769</v>
      </c>
      <c r="BA11" s="19">
        <v>0.198449000831487</v>
      </c>
      <c r="BB11" s="19"/>
      <c r="BC11" s="19">
        <v>0.28913346209332902</v>
      </c>
      <c r="BD11" s="19">
        <v>0.30092177396192699</v>
      </c>
      <c r="BE11" s="19" t="s">
        <v>101</v>
      </c>
      <c r="BF11" s="19">
        <v>0.33192213687882999</v>
      </c>
      <c r="BG11" s="19">
        <v>0.33559912086882898</v>
      </c>
      <c r="BH11" s="19">
        <v>0.29796292581800898</v>
      </c>
      <c r="BI11" s="19">
        <v>0.32782094575852599</v>
      </c>
      <c r="BJ11" s="19"/>
      <c r="BK11" s="19">
        <v>0.31355186025222798</v>
      </c>
      <c r="BL11" s="19">
        <v>0.338714560105915</v>
      </c>
      <c r="BM11" s="19">
        <v>0.33713957085350799</v>
      </c>
      <c r="BN11" s="19">
        <v>0.27739687714582001</v>
      </c>
      <c r="BO11" s="19">
        <v>0.295861444848672</v>
      </c>
      <c r="BP11" s="19">
        <v>0.25344377968737197</v>
      </c>
      <c r="BQ11" s="19">
        <v>0.155357455759287</v>
      </c>
      <c r="BR11" s="19">
        <v>0.228339066456901</v>
      </c>
      <c r="BS11" s="19"/>
      <c r="BT11" s="19">
        <v>0.26972683826184601</v>
      </c>
      <c r="BU11" s="19">
        <v>0.34189479669406703</v>
      </c>
      <c r="BV11" s="19">
        <v>0.30049934541722501</v>
      </c>
      <c r="BW11" s="19"/>
      <c r="BX11" s="19">
        <v>0.21746322652421901</v>
      </c>
      <c r="BY11" s="19">
        <v>0.32807552942498103</v>
      </c>
      <c r="BZ11" s="19"/>
      <c r="CA11" s="19">
        <v>9.9428238880716904E-2</v>
      </c>
      <c r="CB11" s="19">
        <v>0.20172256661576701</v>
      </c>
      <c r="CC11" s="19">
        <v>0.322495839119741</v>
      </c>
      <c r="CD11" s="19">
        <v>0.27328289779130399</v>
      </c>
      <c r="CE11" s="19">
        <v>0.31884703768387701</v>
      </c>
    </row>
    <row r="12" spans="2:83" x14ac:dyDescent="0.35">
      <c r="B12" s="16"/>
    </row>
    <row r="13" spans="2:83" x14ac:dyDescent="0.35">
      <c r="B13" t="s">
        <v>104</v>
      </c>
    </row>
    <row r="14" spans="2:83" x14ac:dyDescent="0.35">
      <c r="B14" t="s">
        <v>105</v>
      </c>
    </row>
    <row r="16" spans="2:83" x14ac:dyDescent="0.35">
      <c r="B16"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E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ht="72.5" x14ac:dyDescent="0.35">
      <c r="B9" s="18" t="s">
        <v>339</v>
      </c>
      <c r="C9" s="17">
        <v>0.50345148294833697</v>
      </c>
      <c r="D9" s="17">
        <v>0.52318528818519205</v>
      </c>
      <c r="E9" s="17">
        <v>0.48571225361991199</v>
      </c>
      <c r="F9" s="17"/>
      <c r="G9" s="17">
        <v>0.44452863315388602</v>
      </c>
      <c r="H9" s="17">
        <v>0.50777812427459801</v>
      </c>
      <c r="I9" s="17">
        <v>0.48119134720878798</v>
      </c>
      <c r="J9" s="17">
        <v>0.48366136494734202</v>
      </c>
      <c r="K9" s="17">
        <v>0.526839061457272</v>
      </c>
      <c r="L9" s="17">
        <v>0.55763142853208203</v>
      </c>
      <c r="M9" s="17"/>
      <c r="N9" s="17">
        <v>0.56658582423744597</v>
      </c>
      <c r="O9" s="17">
        <v>0.52040374684380197</v>
      </c>
      <c r="P9" s="17">
        <v>0.480798505200284</v>
      </c>
      <c r="Q9" s="17">
        <v>0.47719800144651198</v>
      </c>
      <c r="R9" s="17">
        <v>0.54538676533942199</v>
      </c>
      <c r="S9" s="17">
        <v>0.44748355984193</v>
      </c>
      <c r="T9" s="17">
        <v>0.50708197921265596</v>
      </c>
      <c r="U9" s="17">
        <v>0.43348675657841701</v>
      </c>
      <c r="V9" s="17">
        <v>0.49962372818838102</v>
      </c>
      <c r="W9" s="17">
        <v>0.53268573299897304</v>
      </c>
      <c r="X9" s="17">
        <v>0.41610245850197097</v>
      </c>
      <c r="Y9" s="17">
        <v>0.499482418406201</v>
      </c>
      <c r="Z9" s="17"/>
      <c r="AA9" s="17">
        <v>0.53097483864386796</v>
      </c>
      <c r="AB9" s="17">
        <v>0.51821399237953703</v>
      </c>
      <c r="AC9" s="17">
        <v>0.47569112564749899</v>
      </c>
      <c r="AD9" s="17">
        <v>0.48274665375693299</v>
      </c>
      <c r="AE9" s="17"/>
      <c r="AF9" s="17">
        <v>0.579811007594354</v>
      </c>
      <c r="AG9" s="17">
        <v>0.483424455207697</v>
      </c>
      <c r="AH9" s="17">
        <v>0.46681515832714299</v>
      </c>
      <c r="AI9" s="17">
        <v>0.49162182008930499</v>
      </c>
      <c r="AJ9" s="17">
        <v>0.499768685307385</v>
      </c>
      <c r="AK9" s="17">
        <v>0.41230347949818202</v>
      </c>
      <c r="AL9" s="17"/>
      <c r="AM9" s="17">
        <v>0.53127149589942302</v>
      </c>
      <c r="AN9" s="17">
        <v>0.501183353986143</v>
      </c>
      <c r="AO9" s="17">
        <v>0.52558321547279896</v>
      </c>
      <c r="AP9" s="17">
        <v>0.553185287433134</v>
      </c>
      <c r="AQ9" s="17">
        <v>0.41568712080957598</v>
      </c>
      <c r="AR9" s="17"/>
      <c r="AS9" s="17">
        <v>0.55746687071457202</v>
      </c>
      <c r="AT9" s="17">
        <v>0.51515480950384296</v>
      </c>
      <c r="AU9" s="17">
        <v>0.53068999108631398</v>
      </c>
      <c r="AV9" s="17"/>
      <c r="AW9" s="17">
        <v>0.44940819505687102</v>
      </c>
      <c r="AX9" s="17">
        <v>0.49878623220674501</v>
      </c>
      <c r="AY9" s="17">
        <v>0.51352942148944303</v>
      </c>
      <c r="AZ9" s="17">
        <v>0.57362734441837204</v>
      </c>
      <c r="BA9" s="17">
        <v>0.61063720318713299</v>
      </c>
      <c r="BB9" s="17"/>
      <c r="BC9" s="17">
        <v>0.55850550246003094</v>
      </c>
      <c r="BD9" s="17">
        <v>0.46353266290087197</v>
      </c>
      <c r="BE9" s="17" t="s">
        <v>101</v>
      </c>
      <c r="BF9" s="17">
        <v>0.46815319237076303</v>
      </c>
      <c r="BG9" s="17">
        <v>0.47627976257752302</v>
      </c>
      <c r="BH9" s="17">
        <v>0.45911050919923801</v>
      </c>
      <c r="BI9" s="17">
        <v>0.42714143677431299</v>
      </c>
      <c r="BJ9" s="17"/>
      <c r="BK9" s="17">
        <v>0.44190308284469099</v>
      </c>
      <c r="BL9" s="17">
        <v>0.55182668189032802</v>
      </c>
      <c r="BM9" s="17">
        <v>0.48599381183170598</v>
      </c>
      <c r="BN9" s="17">
        <v>0.49695757658155099</v>
      </c>
      <c r="BO9" s="17">
        <v>0.48006433534130899</v>
      </c>
      <c r="BP9" s="17">
        <v>0.52182924874742298</v>
      </c>
      <c r="BQ9" s="17">
        <v>0.59194339462471901</v>
      </c>
      <c r="BR9" s="17">
        <v>0.58153276536352505</v>
      </c>
      <c r="BS9" s="17"/>
      <c r="BT9" s="17">
        <v>0.52973218989381099</v>
      </c>
      <c r="BU9" s="17">
        <v>0.52502985570470695</v>
      </c>
      <c r="BV9" s="17">
        <v>0.47012166177239301</v>
      </c>
      <c r="BW9" s="17"/>
      <c r="BX9" s="17">
        <v>0.51916687890638602</v>
      </c>
      <c r="BY9" s="17">
        <v>0.47540191634822598</v>
      </c>
      <c r="BZ9" s="17"/>
      <c r="CA9" s="17">
        <v>0.71271489432146695</v>
      </c>
      <c r="CB9" s="17">
        <v>0.53885411804197503</v>
      </c>
      <c r="CC9" s="17">
        <v>0.47012413832924699</v>
      </c>
      <c r="CD9" s="17">
        <v>0.46545662376304803</v>
      </c>
      <c r="CE9" s="17">
        <v>0.47639544218077701</v>
      </c>
    </row>
    <row r="10" spans="2:83" ht="58" x14ac:dyDescent="0.35">
      <c r="B10" s="18" t="s">
        <v>340</v>
      </c>
      <c r="C10" s="17">
        <v>0.31307688172086201</v>
      </c>
      <c r="D10" s="17">
        <v>0.29804412331978097</v>
      </c>
      <c r="E10" s="17">
        <v>0.32646881780500703</v>
      </c>
      <c r="F10" s="17"/>
      <c r="G10" s="17">
        <v>0.40646145447882698</v>
      </c>
      <c r="H10" s="17">
        <v>0.33452989074830802</v>
      </c>
      <c r="I10" s="17">
        <v>0.30987762156709597</v>
      </c>
      <c r="J10" s="17">
        <v>0.324146812927332</v>
      </c>
      <c r="K10" s="17">
        <v>0.25501170468869899</v>
      </c>
      <c r="L10" s="17">
        <v>0.265748427848432</v>
      </c>
      <c r="M10" s="17"/>
      <c r="N10" s="17">
        <v>0.29430608144397402</v>
      </c>
      <c r="O10" s="17">
        <v>0.30511087447289498</v>
      </c>
      <c r="P10" s="17">
        <v>0.302292411151936</v>
      </c>
      <c r="Q10" s="17">
        <v>0.331107326567668</v>
      </c>
      <c r="R10" s="17">
        <v>0.28941305811015</v>
      </c>
      <c r="S10" s="17">
        <v>0.34732201063169799</v>
      </c>
      <c r="T10" s="17">
        <v>0.333629470236116</v>
      </c>
      <c r="U10" s="17">
        <v>0.31605759438938702</v>
      </c>
      <c r="V10" s="17">
        <v>0.31035328703478199</v>
      </c>
      <c r="W10" s="17">
        <v>0.30154944776700399</v>
      </c>
      <c r="X10" s="17">
        <v>0.35958935730486302</v>
      </c>
      <c r="Y10" s="17">
        <v>0.27031002982059299</v>
      </c>
      <c r="Z10" s="17"/>
      <c r="AA10" s="17">
        <v>0.31708259803091399</v>
      </c>
      <c r="AB10" s="17">
        <v>0.30879281222645899</v>
      </c>
      <c r="AC10" s="17">
        <v>0.33376662358746201</v>
      </c>
      <c r="AD10" s="17">
        <v>0.29748450653734698</v>
      </c>
      <c r="AE10" s="17"/>
      <c r="AF10" s="17">
        <v>0.27697385591018198</v>
      </c>
      <c r="AG10" s="17">
        <v>0.31786480458533201</v>
      </c>
      <c r="AH10" s="17">
        <v>0.34141074352009299</v>
      </c>
      <c r="AI10" s="17">
        <v>0.312416150149187</v>
      </c>
      <c r="AJ10" s="17">
        <v>0.31908879199381801</v>
      </c>
      <c r="AK10" s="17">
        <v>0.375091632263442</v>
      </c>
      <c r="AL10" s="17"/>
      <c r="AM10" s="17">
        <v>0.284240108006103</v>
      </c>
      <c r="AN10" s="17">
        <v>0.35271697825743997</v>
      </c>
      <c r="AO10" s="17">
        <v>0.324623038771022</v>
      </c>
      <c r="AP10" s="17">
        <v>0.35948325815658799</v>
      </c>
      <c r="AQ10" s="17">
        <v>0.30299085373502099</v>
      </c>
      <c r="AR10" s="17"/>
      <c r="AS10" s="17">
        <v>0.289159799440321</v>
      </c>
      <c r="AT10" s="17">
        <v>0.33151626378244198</v>
      </c>
      <c r="AU10" s="17">
        <v>0.32413502705415298</v>
      </c>
      <c r="AV10" s="17"/>
      <c r="AW10" s="17">
        <v>0.30883575373223299</v>
      </c>
      <c r="AX10" s="17">
        <v>0.32933640401345599</v>
      </c>
      <c r="AY10" s="17">
        <v>0.34730941148669697</v>
      </c>
      <c r="AZ10" s="17">
        <v>0.28007594359229598</v>
      </c>
      <c r="BA10" s="17">
        <v>0.25449961769968199</v>
      </c>
      <c r="BB10" s="17"/>
      <c r="BC10" s="17">
        <v>0.265498197194867</v>
      </c>
      <c r="BD10" s="17">
        <v>0.35640073485778101</v>
      </c>
      <c r="BE10" s="17" t="s">
        <v>101</v>
      </c>
      <c r="BF10" s="17">
        <v>0.32164653497367401</v>
      </c>
      <c r="BG10" s="17">
        <v>0.33754118049322701</v>
      </c>
      <c r="BH10" s="17">
        <v>0.36646417675342902</v>
      </c>
      <c r="BI10" s="17">
        <v>0.27384232324725799</v>
      </c>
      <c r="BJ10" s="17"/>
      <c r="BK10" s="17">
        <v>0.33813060962147001</v>
      </c>
      <c r="BL10" s="17">
        <v>0.25852779752093302</v>
      </c>
      <c r="BM10" s="17">
        <v>0.31864549575384299</v>
      </c>
      <c r="BN10" s="17">
        <v>0.31160517459687598</v>
      </c>
      <c r="BO10" s="17">
        <v>0.34754209744432102</v>
      </c>
      <c r="BP10" s="17">
        <v>0.34281421235711501</v>
      </c>
      <c r="BQ10" s="17">
        <v>0.34980487944023197</v>
      </c>
      <c r="BR10" s="17">
        <v>0.29140298158887001</v>
      </c>
      <c r="BS10" s="17"/>
      <c r="BT10" s="17">
        <v>0.31396563677004702</v>
      </c>
      <c r="BU10" s="17">
        <v>0.282961194933953</v>
      </c>
      <c r="BV10" s="17">
        <v>0.330831403104976</v>
      </c>
      <c r="BW10" s="17"/>
      <c r="BX10" s="17">
        <v>0.37477441299023301</v>
      </c>
      <c r="BY10" s="17">
        <v>0.31915473379437997</v>
      </c>
      <c r="BZ10" s="17"/>
      <c r="CA10" s="17">
        <v>0.23714741580302501</v>
      </c>
      <c r="CB10" s="17">
        <v>0.34872550796692797</v>
      </c>
      <c r="CC10" s="17">
        <v>0.345943559100507</v>
      </c>
      <c r="CD10" s="17">
        <v>0.38061606434108203</v>
      </c>
      <c r="CE10" s="17">
        <v>0.322762808184965</v>
      </c>
    </row>
    <row r="11" spans="2:83" x14ac:dyDescent="0.35">
      <c r="B11" s="18" t="s">
        <v>113</v>
      </c>
      <c r="C11" s="19">
        <v>0.18347163533080199</v>
      </c>
      <c r="D11" s="19">
        <v>0.178770588495027</v>
      </c>
      <c r="E11" s="19">
        <v>0.18781892857508101</v>
      </c>
      <c r="F11" s="19"/>
      <c r="G11" s="19">
        <v>0.149009912367287</v>
      </c>
      <c r="H11" s="19">
        <v>0.157691984977094</v>
      </c>
      <c r="I11" s="19">
        <v>0.20893103122411599</v>
      </c>
      <c r="J11" s="19">
        <v>0.19219182212532601</v>
      </c>
      <c r="K11" s="19">
        <v>0.21814923385402801</v>
      </c>
      <c r="L11" s="19">
        <v>0.176620143619486</v>
      </c>
      <c r="M11" s="19"/>
      <c r="N11" s="19">
        <v>0.13910809431858101</v>
      </c>
      <c r="O11" s="19">
        <v>0.17448537868330299</v>
      </c>
      <c r="P11" s="19">
        <v>0.21690908364778</v>
      </c>
      <c r="Q11" s="19">
        <v>0.19169467198581999</v>
      </c>
      <c r="R11" s="19">
        <v>0.16520017655042801</v>
      </c>
      <c r="S11" s="19">
        <v>0.20519442952637201</v>
      </c>
      <c r="T11" s="19">
        <v>0.15928855055122701</v>
      </c>
      <c r="U11" s="19">
        <v>0.25045564903219603</v>
      </c>
      <c r="V11" s="19">
        <v>0.19002298477683699</v>
      </c>
      <c r="W11" s="19">
        <v>0.165764819234023</v>
      </c>
      <c r="X11" s="19">
        <v>0.224308184193166</v>
      </c>
      <c r="Y11" s="19">
        <v>0.23020755177320701</v>
      </c>
      <c r="Z11" s="19"/>
      <c r="AA11" s="19">
        <v>0.15194256332521699</v>
      </c>
      <c r="AB11" s="19">
        <v>0.17299319539400401</v>
      </c>
      <c r="AC11" s="19">
        <v>0.190542250765039</v>
      </c>
      <c r="AD11" s="19">
        <v>0.21976883970572</v>
      </c>
      <c r="AE11" s="19"/>
      <c r="AF11" s="19">
        <v>0.143215136495464</v>
      </c>
      <c r="AG11" s="19">
        <v>0.19871074020696999</v>
      </c>
      <c r="AH11" s="19">
        <v>0.191774098152763</v>
      </c>
      <c r="AI11" s="19">
        <v>0.19596202976150801</v>
      </c>
      <c r="AJ11" s="19">
        <v>0.18114252269879799</v>
      </c>
      <c r="AK11" s="19">
        <v>0.21260488823837601</v>
      </c>
      <c r="AL11" s="19"/>
      <c r="AM11" s="19">
        <v>0.18448839609447401</v>
      </c>
      <c r="AN11" s="19">
        <v>0.146099667756417</v>
      </c>
      <c r="AO11" s="19">
        <v>0.14979374575617899</v>
      </c>
      <c r="AP11" s="19">
        <v>8.7331454410277898E-2</v>
      </c>
      <c r="AQ11" s="19">
        <v>0.28132202545540302</v>
      </c>
      <c r="AR11" s="19"/>
      <c r="AS11" s="19">
        <v>0.15337332984510699</v>
      </c>
      <c r="AT11" s="19">
        <v>0.15332892671371501</v>
      </c>
      <c r="AU11" s="19">
        <v>0.14517498185953301</v>
      </c>
      <c r="AV11" s="19"/>
      <c r="AW11" s="19">
        <v>0.24175605121089599</v>
      </c>
      <c r="AX11" s="19">
        <v>0.17187736377980001</v>
      </c>
      <c r="AY11" s="19">
        <v>0.13916116702386</v>
      </c>
      <c r="AZ11" s="19">
        <v>0.146296711989332</v>
      </c>
      <c r="BA11" s="19">
        <v>0.13486317911318399</v>
      </c>
      <c r="BB11" s="19"/>
      <c r="BC11" s="19">
        <v>0.175996300345101</v>
      </c>
      <c r="BD11" s="19">
        <v>0.18006660224134699</v>
      </c>
      <c r="BE11" s="19" t="s">
        <v>101</v>
      </c>
      <c r="BF11" s="19">
        <v>0.21020027265556299</v>
      </c>
      <c r="BG11" s="19">
        <v>0.18617905692925099</v>
      </c>
      <c r="BH11" s="19">
        <v>0.174425314047333</v>
      </c>
      <c r="BI11" s="19">
        <v>0.29901623997842902</v>
      </c>
      <c r="BJ11" s="19"/>
      <c r="BK11" s="19">
        <v>0.21996630753384</v>
      </c>
      <c r="BL11" s="19">
        <v>0.18964552058873901</v>
      </c>
      <c r="BM11" s="19">
        <v>0.195360692414451</v>
      </c>
      <c r="BN11" s="19">
        <v>0.19143724882157301</v>
      </c>
      <c r="BO11" s="19">
        <v>0.17239356721437099</v>
      </c>
      <c r="BP11" s="19">
        <v>0.13535653889546201</v>
      </c>
      <c r="BQ11" s="19">
        <v>5.8251725935049202E-2</v>
      </c>
      <c r="BR11" s="19">
        <v>0.12706425304760499</v>
      </c>
      <c r="BS11" s="19"/>
      <c r="BT11" s="19">
        <v>0.15630217333614199</v>
      </c>
      <c r="BU11" s="19">
        <v>0.192008949361339</v>
      </c>
      <c r="BV11" s="19">
        <v>0.19904693512263</v>
      </c>
      <c r="BW11" s="19"/>
      <c r="BX11" s="19">
        <v>0.106058708103381</v>
      </c>
      <c r="BY11" s="19">
        <v>0.20544334985739399</v>
      </c>
      <c r="BZ11" s="19"/>
      <c r="CA11" s="19">
        <v>5.0137689875507499E-2</v>
      </c>
      <c r="CB11" s="19">
        <v>0.112420373991097</v>
      </c>
      <c r="CC11" s="19">
        <v>0.18393230257024601</v>
      </c>
      <c r="CD11" s="19">
        <v>0.15392731189587</v>
      </c>
      <c r="CE11" s="19">
        <v>0.20084174963425799</v>
      </c>
    </row>
    <row r="12" spans="2:83" x14ac:dyDescent="0.35">
      <c r="B12" s="16"/>
    </row>
    <row r="13" spans="2:83" x14ac:dyDescent="0.35">
      <c r="B13" t="s">
        <v>104</v>
      </c>
    </row>
    <row r="14" spans="2:83" x14ac:dyDescent="0.35">
      <c r="B14" t="s">
        <v>105</v>
      </c>
    </row>
    <row r="16" spans="2:83" x14ac:dyDescent="0.35">
      <c r="B16"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7" width="10.7265625" customWidth="1"/>
    <col min="38" max="38" width="2.1796875" customWidth="1"/>
    <col min="39" max="43" width="10.7265625" customWidth="1"/>
    <col min="44" max="44" width="2.1796875" customWidth="1"/>
    <col min="45" max="47" width="10.7265625" customWidth="1"/>
    <col min="48" max="48" width="2.1796875" customWidth="1"/>
    <col min="49" max="53" width="10.7265625" customWidth="1"/>
    <col min="54" max="54" width="2.1796875" customWidth="1"/>
    <col min="55" max="61" width="10.7265625" customWidth="1"/>
    <col min="62" max="62" width="2.1796875" customWidth="1"/>
    <col min="63" max="70" width="10.7265625" customWidth="1"/>
    <col min="71" max="71" width="2.1796875" customWidth="1"/>
    <col min="72" max="74" width="10.7265625" customWidth="1"/>
    <col min="75" max="75" width="2.1796875" customWidth="1"/>
    <col min="76" max="77" width="10.7265625" customWidth="1"/>
    <col min="78" max="78" width="2.1796875" customWidth="1"/>
    <col min="79" max="83" width="10.7265625" customWidth="1"/>
    <col min="84" max="84" width="2.1796875" customWidth="1"/>
  </cols>
  <sheetData>
    <row r="2" spans="2:83"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row>
    <row r="5" spans="2:83" ht="30" customHeight="1" x14ac:dyDescent="0.35">
      <c r="B5" s="15"/>
      <c r="C5" s="15"/>
      <c r="D5" s="29" t="s">
        <v>85</v>
      </c>
      <c r="E5" s="29"/>
      <c r="F5" s="15"/>
      <c r="G5" s="29" t="s">
        <v>86</v>
      </c>
      <c r="H5" s="29"/>
      <c r="I5" s="29"/>
      <c r="J5" s="29"/>
      <c r="K5" s="29"/>
      <c r="L5" s="29"/>
      <c r="M5" s="15"/>
      <c r="N5" s="29" t="s">
        <v>87</v>
      </c>
      <c r="O5" s="29"/>
      <c r="P5" s="29"/>
      <c r="Q5" s="29"/>
      <c r="R5" s="29"/>
      <c r="S5" s="29"/>
      <c r="T5" s="29"/>
      <c r="U5" s="29"/>
      <c r="V5" s="29"/>
      <c r="W5" s="29"/>
      <c r="X5" s="29"/>
      <c r="Y5" s="29"/>
      <c r="Z5" s="15"/>
      <c r="AA5" s="29" t="s">
        <v>88</v>
      </c>
      <c r="AB5" s="29"/>
      <c r="AC5" s="29"/>
      <c r="AD5" s="29"/>
      <c r="AE5" s="15"/>
      <c r="AF5" s="29" t="s">
        <v>89</v>
      </c>
      <c r="AG5" s="29"/>
      <c r="AH5" s="29"/>
      <c r="AI5" s="29"/>
      <c r="AJ5" s="29"/>
      <c r="AK5" s="29"/>
      <c r="AL5" s="15"/>
      <c r="AM5" s="29" t="s">
        <v>90</v>
      </c>
      <c r="AN5" s="29"/>
      <c r="AO5" s="29"/>
      <c r="AP5" s="29"/>
      <c r="AQ5" s="29"/>
      <c r="AR5" s="15"/>
      <c r="AS5" s="29" t="s">
        <v>91</v>
      </c>
      <c r="AT5" s="29"/>
      <c r="AU5" s="29"/>
      <c r="AV5" s="15"/>
      <c r="AW5" s="29" t="s">
        <v>92</v>
      </c>
      <c r="AX5" s="29"/>
      <c r="AY5" s="29"/>
      <c r="AZ5" s="29"/>
      <c r="BA5" s="29"/>
      <c r="BB5" s="15"/>
      <c r="BC5" s="29" t="s">
        <v>93</v>
      </c>
      <c r="BD5" s="29"/>
      <c r="BE5" s="29"/>
      <c r="BF5" s="29"/>
      <c r="BG5" s="29"/>
      <c r="BH5" s="29"/>
      <c r="BI5" s="29"/>
      <c r="BJ5" s="15"/>
      <c r="BK5" s="29" t="s">
        <v>94</v>
      </c>
      <c r="BL5" s="29"/>
      <c r="BM5" s="29"/>
      <c r="BN5" s="29"/>
      <c r="BO5" s="29"/>
      <c r="BP5" s="29"/>
      <c r="BQ5" s="29"/>
      <c r="BR5" s="29"/>
      <c r="BS5" s="15"/>
      <c r="BT5" s="29" t="s">
        <v>95</v>
      </c>
      <c r="BU5" s="29"/>
      <c r="BV5" s="29"/>
      <c r="BW5" s="15"/>
      <c r="BX5" s="29" t="s">
        <v>96</v>
      </c>
      <c r="BY5" s="29"/>
      <c r="BZ5" s="15"/>
      <c r="CA5" s="29" t="s">
        <v>97</v>
      </c>
      <c r="CB5" s="29"/>
      <c r="CC5" s="29"/>
      <c r="CD5" s="29"/>
      <c r="CE5" s="29"/>
    </row>
    <row r="6" spans="2:83"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49</v>
      </c>
      <c r="AT6" s="12" t="s">
        <v>50</v>
      </c>
      <c r="AU6" s="12" t="s">
        <v>54</v>
      </c>
      <c r="AW6" s="12" t="s">
        <v>55</v>
      </c>
      <c r="AX6" s="12" t="s">
        <v>56</v>
      </c>
      <c r="AY6" s="12" t="s">
        <v>57</v>
      </c>
      <c r="AZ6" s="12" t="s">
        <v>58</v>
      </c>
      <c r="BA6" s="12" t="s">
        <v>59</v>
      </c>
      <c r="BC6" s="12" t="s">
        <v>60</v>
      </c>
      <c r="BD6" s="12" t="s">
        <v>61</v>
      </c>
      <c r="BE6" s="12" t="s">
        <v>62</v>
      </c>
      <c r="BF6" s="12" t="s">
        <v>63</v>
      </c>
      <c r="BG6" s="12" t="s">
        <v>64</v>
      </c>
      <c r="BH6" s="12" t="s">
        <v>65</v>
      </c>
      <c r="BI6" s="12" t="s">
        <v>66</v>
      </c>
      <c r="BK6" s="12" t="s">
        <v>67</v>
      </c>
      <c r="BL6" s="12" t="s">
        <v>68</v>
      </c>
      <c r="BM6" s="12" t="s">
        <v>69</v>
      </c>
      <c r="BN6" s="12" t="s">
        <v>70</v>
      </c>
      <c r="BO6" s="12" t="s">
        <v>71</v>
      </c>
      <c r="BP6" s="12" t="s">
        <v>72</v>
      </c>
      <c r="BQ6" s="12" t="s">
        <v>73</v>
      </c>
      <c r="BR6" s="12" t="s">
        <v>74</v>
      </c>
      <c r="BT6" s="12" t="s">
        <v>75</v>
      </c>
      <c r="BU6" s="12" t="s">
        <v>76</v>
      </c>
      <c r="BV6" s="12" t="s">
        <v>77</v>
      </c>
      <c r="BX6" s="12" t="s">
        <v>78</v>
      </c>
      <c r="BY6" s="12" t="s">
        <v>79</v>
      </c>
      <c r="CA6" s="12" t="s">
        <v>80</v>
      </c>
      <c r="CB6" s="12" t="s">
        <v>81</v>
      </c>
      <c r="CC6" s="12" t="s">
        <v>82</v>
      </c>
      <c r="CD6" s="12" t="s">
        <v>83</v>
      </c>
      <c r="CE6" s="12" t="s">
        <v>84</v>
      </c>
    </row>
    <row r="7" spans="2:83" ht="30" customHeight="1" x14ac:dyDescent="0.35">
      <c r="B7" s="10" t="s">
        <v>19</v>
      </c>
      <c r="C7" s="10">
        <v>2012</v>
      </c>
      <c r="D7" s="10">
        <v>1018</v>
      </c>
      <c r="E7" s="10">
        <v>985</v>
      </c>
      <c r="F7" s="10"/>
      <c r="G7" s="10">
        <v>294</v>
      </c>
      <c r="H7" s="10">
        <v>345</v>
      </c>
      <c r="I7" s="10">
        <v>314</v>
      </c>
      <c r="J7" s="10">
        <v>341</v>
      </c>
      <c r="K7" s="10">
        <v>287</v>
      </c>
      <c r="L7" s="10">
        <v>431</v>
      </c>
      <c r="M7" s="10"/>
      <c r="N7" s="10">
        <v>293</v>
      </c>
      <c r="O7" s="10">
        <v>257</v>
      </c>
      <c r="P7" s="10">
        <v>164</v>
      </c>
      <c r="Q7" s="10">
        <v>175</v>
      </c>
      <c r="R7" s="10">
        <v>130</v>
      </c>
      <c r="S7" s="10">
        <v>159</v>
      </c>
      <c r="T7" s="10">
        <v>158</v>
      </c>
      <c r="U7" s="10">
        <v>92</v>
      </c>
      <c r="V7" s="10">
        <v>220</v>
      </c>
      <c r="W7" s="10">
        <v>200</v>
      </c>
      <c r="X7" s="10">
        <v>105</v>
      </c>
      <c r="Y7" s="10">
        <v>59</v>
      </c>
      <c r="Z7" s="10"/>
      <c r="AA7" s="10">
        <v>561</v>
      </c>
      <c r="AB7" s="10">
        <v>554</v>
      </c>
      <c r="AC7" s="10">
        <v>346</v>
      </c>
      <c r="AD7" s="10">
        <v>547</v>
      </c>
      <c r="AE7" s="10"/>
      <c r="AF7" s="10">
        <v>465</v>
      </c>
      <c r="AG7" s="10">
        <v>571</v>
      </c>
      <c r="AH7" s="10">
        <v>255</v>
      </c>
      <c r="AI7" s="10">
        <v>381</v>
      </c>
      <c r="AJ7" s="10">
        <v>258</v>
      </c>
      <c r="AK7" s="10">
        <v>81</v>
      </c>
      <c r="AL7" s="10"/>
      <c r="AM7" s="10">
        <v>728</v>
      </c>
      <c r="AN7" s="10">
        <v>565</v>
      </c>
      <c r="AO7" s="10">
        <v>186</v>
      </c>
      <c r="AP7" s="10">
        <v>24</v>
      </c>
      <c r="AQ7" s="10">
        <v>218</v>
      </c>
      <c r="AR7" s="10"/>
      <c r="AS7" s="10">
        <v>493</v>
      </c>
      <c r="AT7" s="10">
        <v>627</v>
      </c>
      <c r="AU7" s="10">
        <v>151</v>
      </c>
      <c r="AV7" s="10"/>
      <c r="AW7" s="10">
        <v>513</v>
      </c>
      <c r="AX7" s="10">
        <v>617</v>
      </c>
      <c r="AY7" s="10">
        <v>497</v>
      </c>
      <c r="AZ7" s="10">
        <v>262</v>
      </c>
      <c r="BA7" s="10">
        <v>43</v>
      </c>
      <c r="BB7" s="10"/>
      <c r="BC7" s="10">
        <v>840</v>
      </c>
      <c r="BD7" s="10">
        <v>462</v>
      </c>
      <c r="BE7" s="10" t="s">
        <v>100</v>
      </c>
      <c r="BF7" s="10">
        <v>157</v>
      </c>
      <c r="BG7" s="10">
        <v>174</v>
      </c>
      <c r="BH7" s="10">
        <v>307</v>
      </c>
      <c r="BI7" s="10">
        <v>54</v>
      </c>
      <c r="BJ7" s="10"/>
      <c r="BK7" s="10">
        <v>128</v>
      </c>
      <c r="BL7" s="10">
        <v>333</v>
      </c>
      <c r="BM7" s="10">
        <v>452</v>
      </c>
      <c r="BN7" s="10">
        <v>332</v>
      </c>
      <c r="BO7" s="10">
        <v>216</v>
      </c>
      <c r="BP7" s="10">
        <v>199</v>
      </c>
      <c r="BQ7" s="10">
        <v>111</v>
      </c>
      <c r="BR7" s="10">
        <v>129</v>
      </c>
      <c r="BS7" s="10"/>
      <c r="BT7" s="10">
        <v>612</v>
      </c>
      <c r="BU7" s="10">
        <v>545</v>
      </c>
      <c r="BV7" s="10">
        <v>848</v>
      </c>
      <c r="BW7" s="10"/>
      <c r="BX7" s="10">
        <v>538</v>
      </c>
      <c r="BY7" s="10">
        <v>937</v>
      </c>
      <c r="BZ7" s="10"/>
      <c r="CA7" s="10">
        <v>91</v>
      </c>
      <c r="CB7" s="10">
        <v>251</v>
      </c>
      <c r="CC7" s="10">
        <v>424</v>
      </c>
      <c r="CD7" s="10">
        <v>194</v>
      </c>
      <c r="CE7" s="10">
        <v>273</v>
      </c>
    </row>
    <row r="8" spans="2:83" ht="30" customHeight="1" x14ac:dyDescent="0.35">
      <c r="B8" s="11" t="s">
        <v>20</v>
      </c>
      <c r="C8" s="11">
        <v>2012</v>
      </c>
      <c r="D8" s="11">
        <v>989</v>
      </c>
      <c r="E8" s="11">
        <v>1014</v>
      </c>
      <c r="F8" s="11"/>
      <c r="G8" s="11">
        <v>281</v>
      </c>
      <c r="H8" s="11">
        <v>344</v>
      </c>
      <c r="I8" s="11">
        <v>342</v>
      </c>
      <c r="J8" s="11">
        <v>341</v>
      </c>
      <c r="K8" s="11">
        <v>282</v>
      </c>
      <c r="L8" s="11">
        <v>422</v>
      </c>
      <c r="M8" s="11"/>
      <c r="N8" s="11">
        <v>282</v>
      </c>
      <c r="O8" s="11">
        <v>262</v>
      </c>
      <c r="P8" s="11">
        <v>161</v>
      </c>
      <c r="Q8" s="11">
        <v>181</v>
      </c>
      <c r="R8" s="11">
        <v>141</v>
      </c>
      <c r="S8" s="11">
        <v>181</v>
      </c>
      <c r="T8" s="11">
        <v>161</v>
      </c>
      <c r="U8" s="11">
        <v>80</v>
      </c>
      <c r="V8" s="11">
        <v>221</v>
      </c>
      <c r="W8" s="11">
        <v>181</v>
      </c>
      <c r="X8" s="11">
        <v>101</v>
      </c>
      <c r="Y8" s="11">
        <v>60</v>
      </c>
      <c r="Z8" s="11"/>
      <c r="AA8" s="11">
        <v>542</v>
      </c>
      <c r="AB8" s="11">
        <v>522</v>
      </c>
      <c r="AC8" s="11">
        <v>442</v>
      </c>
      <c r="AD8" s="11">
        <v>502</v>
      </c>
      <c r="AE8" s="11"/>
      <c r="AF8" s="11">
        <v>453</v>
      </c>
      <c r="AG8" s="11">
        <v>574</v>
      </c>
      <c r="AH8" s="11">
        <v>264</v>
      </c>
      <c r="AI8" s="11">
        <v>378</v>
      </c>
      <c r="AJ8" s="11">
        <v>259</v>
      </c>
      <c r="AK8" s="11">
        <v>83</v>
      </c>
      <c r="AL8" s="11"/>
      <c r="AM8" s="11">
        <v>738</v>
      </c>
      <c r="AN8" s="11">
        <v>560</v>
      </c>
      <c r="AO8" s="11">
        <v>184</v>
      </c>
      <c r="AP8" s="11">
        <v>26</v>
      </c>
      <c r="AQ8" s="11">
        <v>216</v>
      </c>
      <c r="AR8" s="11"/>
      <c r="AS8" s="11">
        <v>496</v>
      </c>
      <c r="AT8" s="11">
        <v>621</v>
      </c>
      <c r="AU8" s="11">
        <v>148</v>
      </c>
      <c r="AV8" s="11"/>
      <c r="AW8" s="11">
        <v>519</v>
      </c>
      <c r="AX8" s="11">
        <v>627</v>
      </c>
      <c r="AY8" s="11">
        <v>497</v>
      </c>
      <c r="AZ8" s="11">
        <v>254</v>
      </c>
      <c r="BA8" s="11">
        <v>38</v>
      </c>
      <c r="BB8" s="11"/>
      <c r="BC8" s="11">
        <v>827</v>
      </c>
      <c r="BD8" s="11">
        <v>469</v>
      </c>
      <c r="BE8" s="11" t="s">
        <v>100</v>
      </c>
      <c r="BF8" s="11">
        <v>163</v>
      </c>
      <c r="BG8" s="11">
        <v>169</v>
      </c>
      <c r="BH8" s="11">
        <v>311</v>
      </c>
      <c r="BI8" s="11">
        <v>54</v>
      </c>
      <c r="BJ8" s="11"/>
      <c r="BK8" s="11">
        <v>119</v>
      </c>
      <c r="BL8" s="11">
        <v>326</v>
      </c>
      <c r="BM8" s="11">
        <v>458</v>
      </c>
      <c r="BN8" s="11">
        <v>350</v>
      </c>
      <c r="BO8" s="11">
        <v>228</v>
      </c>
      <c r="BP8" s="11">
        <v>198</v>
      </c>
      <c r="BQ8" s="11">
        <v>108</v>
      </c>
      <c r="BR8" s="11">
        <v>114</v>
      </c>
      <c r="BS8" s="11"/>
      <c r="BT8" s="11">
        <v>626</v>
      </c>
      <c r="BU8" s="11">
        <v>541</v>
      </c>
      <c r="BV8" s="11">
        <v>838</v>
      </c>
      <c r="BW8" s="11"/>
      <c r="BX8" s="11">
        <v>539</v>
      </c>
      <c r="BY8" s="11">
        <v>951</v>
      </c>
      <c r="BZ8" s="11"/>
      <c r="CA8" s="11">
        <v>62</v>
      </c>
      <c r="CB8" s="11">
        <v>267</v>
      </c>
      <c r="CC8" s="11">
        <v>417</v>
      </c>
      <c r="CD8" s="11">
        <v>238</v>
      </c>
      <c r="CE8" s="11">
        <v>272</v>
      </c>
    </row>
    <row r="9" spans="2:83" x14ac:dyDescent="0.35">
      <c r="B9" s="18" t="s">
        <v>342</v>
      </c>
      <c r="C9" s="17">
        <v>0.69196497053236405</v>
      </c>
      <c r="D9" s="17">
        <v>0.67608797850339897</v>
      </c>
      <c r="E9" s="17">
        <v>0.70642944499490101</v>
      </c>
      <c r="F9" s="17"/>
      <c r="G9" s="17">
        <v>0.66258054035800196</v>
      </c>
      <c r="H9" s="17">
        <v>0.63573294720066498</v>
      </c>
      <c r="I9" s="17">
        <v>0.67555233266273196</v>
      </c>
      <c r="J9" s="17">
        <v>0.70974500488650905</v>
      </c>
      <c r="K9" s="17">
        <v>0.74738465580287405</v>
      </c>
      <c r="L9" s="17">
        <v>0.71937597932983999</v>
      </c>
      <c r="M9" s="17"/>
      <c r="N9" s="17">
        <v>0.69825916533339405</v>
      </c>
      <c r="O9" s="17">
        <v>0.68780122590652304</v>
      </c>
      <c r="P9" s="17">
        <v>0.66088672125319703</v>
      </c>
      <c r="Q9" s="17">
        <v>0.75902085669018304</v>
      </c>
      <c r="R9" s="17">
        <v>0.63547367118539899</v>
      </c>
      <c r="S9" s="17">
        <v>0.70004137149905798</v>
      </c>
      <c r="T9" s="17">
        <v>0.73543532700122105</v>
      </c>
      <c r="U9" s="17">
        <v>0.73740031791356797</v>
      </c>
      <c r="V9" s="17">
        <v>0.66515508415616498</v>
      </c>
      <c r="W9" s="17">
        <v>0.68974647189535498</v>
      </c>
      <c r="X9" s="17">
        <v>0.64865121915153101</v>
      </c>
      <c r="Y9" s="17">
        <v>0.67116133887665896</v>
      </c>
      <c r="Z9" s="17"/>
      <c r="AA9" s="17">
        <v>0.72047704443308402</v>
      </c>
      <c r="AB9" s="17">
        <v>0.71070562745235299</v>
      </c>
      <c r="AC9" s="17">
        <v>0.63468200794102603</v>
      </c>
      <c r="AD9" s="17">
        <v>0.69355210793932398</v>
      </c>
      <c r="AE9" s="17"/>
      <c r="AF9" s="17">
        <v>0.69166353010298298</v>
      </c>
      <c r="AG9" s="17">
        <v>0.69723065173244303</v>
      </c>
      <c r="AH9" s="17">
        <v>0.63240781058561901</v>
      </c>
      <c r="AI9" s="17">
        <v>0.72614172003147903</v>
      </c>
      <c r="AJ9" s="17">
        <v>0.71155025688014995</v>
      </c>
      <c r="AK9" s="17">
        <v>0.63734775864765203</v>
      </c>
      <c r="AL9" s="17"/>
      <c r="AM9" s="17">
        <v>0.698759084663514</v>
      </c>
      <c r="AN9" s="17">
        <v>0.71645406446952797</v>
      </c>
      <c r="AO9" s="17">
        <v>0.69044416035183098</v>
      </c>
      <c r="AP9" s="17">
        <v>0.69936062012450395</v>
      </c>
      <c r="AQ9" s="17">
        <v>0.64251994352023101</v>
      </c>
      <c r="AR9" s="17"/>
      <c r="AS9" s="17">
        <v>0.68949764226265997</v>
      </c>
      <c r="AT9" s="17">
        <v>0.71258452125438099</v>
      </c>
      <c r="AU9" s="17">
        <v>0.65270359509935305</v>
      </c>
      <c r="AV9" s="17"/>
      <c r="AW9" s="17">
        <v>0.65953021236161402</v>
      </c>
      <c r="AX9" s="17">
        <v>0.688813486596771</v>
      </c>
      <c r="AY9" s="17">
        <v>0.74406109541792798</v>
      </c>
      <c r="AZ9" s="17">
        <v>0.68226835086305104</v>
      </c>
      <c r="BA9" s="17">
        <v>0.72589950187458696</v>
      </c>
      <c r="BB9" s="17"/>
      <c r="BC9" s="17">
        <v>0.69888197001691299</v>
      </c>
      <c r="BD9" s="17">
        <v>0.68675235422599401</v>
      </c>
      <c r="BE9" s="17" t="s">
        <v>101</v>
      </c>
      <c r="BF9" s="17">
        <v>0.69063763060189598</v>
      </c>
      <c r="BG9" s="17">
        <v>0.65287785724141001</v>
      </c>
      <c r="BH9" s="17">
        <v>0.71633427816532302</v>
      </c>
      <c r="BI9" s="17">
        <v>0.66778912188864903</v>
      </c>
      <c r="BJ9" s="17"/>
      <c r="BK9" s="17">
        <v>0.62855325632023695</v>
      </c>
      <c r="BL9" s="17">
        <v>0.74468075972853298</v>
      </c>
      <c r="BM9" s="17">
        <v>0.67987460766699503</v>
      </c>
      <c r="BN9" s="17">
        <v>0.66715032220135995</v>
      </c>
      <c r="BO9" s="17">
        <v>0.70171660950139503</v>
      </c>
      <c r="BP9" s="17">
        <v>0.71540210242841096</v>
      </c>
      <c r="BQ9" s="17">
        <v>0.79726368980655604</v>
      </c>
      <c r="BR9" s="17">
        <v>0.70786841653695998</v>
      </c>
      <c r="BS9" s="17"/>
      <c r="BT9" s="17">
        <v>0.66785199538024698</v>
      </c>
      <c r="BU9" s="17">
        <v>0.72403551410799805</v>
      </c>
      <c r="BV9" s="17">
        <v>0.69146251343673903</v>
      </c>
      <c r="BW9" s="17"/>
      <c r="BX9" s="17">
        <v>0.68786448621166396</v>
      </c>
      <c r="BY9" s="17">
        <v>0.67255894999620502</v>
      </c>
      <c r="BZ9" s="17"/>
      <c r="CA9" s="17">
        <v>0.73097795498111195</v>
      </c>
      <c r="CB9" s="17">
        <v>0.71256263341489501</v>
      </c>
      <c r="CC9" s="17">
        <v>0.69187140560609395</v>
      </c>
      <c r="CD9" s="17">
        <v>0.62477579037938502</v>
      </c>
      <c r="CE9" s="17">
        <v>0.71785600741367805</v>
      </c>
    </row>
    <row r="10" spans="2:83" ht="29" x14ac:dyDescent="0.35">
      <c r="B10" s="18" t="s">
        <v>343</v>
      </c>
      <c r="C10" s="17">
        <v>0.48536366669430198</v>
      </c>
      <c r="D10" s="17">
        <v>0.43768218897351602</v>
      </c>
      <c r="E10" s="17">
        <v>0.52981195755177202</v>
      </c>
      <c r="F10" s="17"/>
      <c r="G10" s="17">
        <v>0.43828735705892702</v>
      </c>
      <c r="H10" s="17">
        <v>0.46072230651837598</v>
      </c>
      <c r="I10" s="17">
        <v>0.44955471633280902</v>
      </c>
      <c r="J10" s="17">
        <v>0.495745925795475</v>
      </c>
      <c r="K10" s="17">
        <v>0.52274902793719402</v>
      </c>
      <c r="L10" s="17">
        <v>0.53254153563137796</v>
      </c>
      <c r="M10" s="17"/>
      <c r="N10" s="17">
        <v>0.40500060564986601</v>
      </c>
      <c r="O10" s="17">
        <v>0.46129339871021902</v>
      </c>
      <c r="P10" s="17">
        <v>0.53240864456254999</v>
      </c>
      <c r="Q10" s="17">
        <v>0.58305068581146702</v>
      </c>
      <c r="R10" s="17">
        <v>0.493466030628046</v>
      </c>
      <c r="S10" s="17">
        <v>0.46410814786993099</v>
      </c>
      <c r="T10" s="17">
        <v>0.46720163900980799</v>
      </c>
      <c r="U10" s="17">
        <v>0.485670281558709</v>
      </c>
      <c r="V10" s="17">
        <v>0.46975014545611898</v>
      </c>
      <c r="W10" s="17">
        <v>0.51213035517939498</v>
      </c>
      <c r="X10" s="17">
        <v>0.52571803478227297</v>
      </c>
      <c r="Y10" s="17">
        <v>0.54946324417933001</v>
      </c>
      <c r="Z10" s="17"/>
      <c r="AA10" s="17">
        <v>0.49115382457256501</v>
      </c>
      <c r="AB10" s="17">
        <v>0.49547854679492898</v>
      </c>
      <c r="AC10" s="17">
        <v>0.47572996879436102</v>
      </c>
      <c r="AD10" s="17">
        <v>0.48094397776204301</v>
      </c>
      <c r="AE10" s="17"/>
      <c r="AF10" s="17">
        <v>0.40192845060671101</v>
      </c>
      <c r="AG10" s="17">
        <v>0.485554873783</v>
      </c>
      <c r="AH10" s="17">
        <v>0.49566720235237199</v>
      </c>
      <c r="AI10" s="17">
        <v>0.55552731731413296</v>
      </c>
      <c r="AJ10" s="17">
        <v>0.51747765701161597</v>
      </c>
      <c r="AK10" s="17">
        <v>0.49247012756005598</v>
      </c>
      <c r="AL10" s="17"/>
      <c r="AM10" s="17">
        <v>0.47538156738612403</v>
      </c>
      <c r="AN10" s="17">
        <v>0.482988352153156</v>
      </c>
      <c r="AO10" s="17">
        <v>0.50306560652352095</v>
      </c>
      <c r="AP10" s="17">
        <v>0.67601333364417804</v>
      </c>
      <c r="AQ10" s="17">
        <v>0.50201973020062496</v>
      </c>
      <c r="AR10" s="17"/>
      <c r="AS10" s="17">
        <v>0.47371836018117602</v>
      </c>
      <c r="AT10" s="17">
        <v>0.49263655498515402</v>
      </c>
      <c r="AU10" s="17">
        <v>0.44431284514432201</v>
      </c>
      <c r="AV10" s="17"/>
      <c r="AW10" s="17">
        <v>0.48354555655213899</v>
      </c>
      <c r="AX10" s="17">
        <v>0.49424645321722499</v>
      </c>
      <c r="AY10" s="17">
        <v>0.50214464443524998</v>
      </c>
      <c r="AZ10" s="17">
        <v>0.48409791654715101</v>
      </c>
      <c r="BA10" s="17">
        <v>0.32994066222787999</v>
      </c>
      <c r="BB10" s="17"/>
      <c r="BC10" s="17">
        <v>0.48607502583106899</v>
      </c>
      <c r="BD10" s="17">
        <v>0.47608651378775901</v>
      </c>
      <c r="BE10" s="17" t="s">
        <v>101</v>
      </c>
      <c r="BF10" s="17">
        <v>0.472270990729942</v>
      </c>
      <c r="BG10" s="17">
        <v>0.50672875498102299</v>
      </c>
      <c r="BH10" s="17">
        <v>0.485491928909493</v>
      </c>
      <c r="BI10" s="17">
        <v>0.54132020213806198</v>
      </c>
      <c r="BJ10" s="17"/>
      <c r="BK10" s="17">
        <v>0.41799728795569902</v>
      </c>
      <c r="BL10" s="17">
        <v>0.529994462292534</v>
      </c>
      <c r="BM10" s="17">
        <v>0.45786937788341198</v>
      </c>
      <c r="BN10" s="17">
        <v>0.53163260272492296</v>
      </c>
      <c r="BO10" s="17">
        <v>0.49402460397346398</v>
      </c>
      <c r="BP10" s="17">
        <v>0.48311878151232401</v>
      </c>
      <c r="BQ10" s="17">
        <v>0.47874873351566699</v>
      </c>
      <c r="BR10" s="17">
        <v>0.37647603872197299</v>
      </c>
      <c r="BS10" s="17"/>
      <c r="BT10" s="17">
        <v>0.51152226230584297</v>
      </c>
      <c r="BU10" s="17">
        <v>0.54803776724324205</v>
      </c>
      <c r="BV10" s="17">
        <v>0.42363465184922999</v>
      </c>
      <c r="BW10" s="17"/>
      <c r="BX10" s="17">
        <v>0.420168448334099</v>
      </c>
      <c r="BY10" s="17">
        <v>0.47615308598610101</v>
      </c>
      <c r="BZ10" s="17"/>
      <c r="CA10" s="17">
        <v>0.46074970953024602</v>
      </c>
      <c r="CB10" s="17">
        <v>0.40881288674052102</v>
      </c>
      <c r="CC10" s="17">
        <v>0.48802781481815</v>
      </c>
      <c r="CD10" s="17">
        <v>0.42385322990414298</v>
      </c>
      <c r="CE10" s="17">
        <v>0.45519296441464802</v>
      </c>
    </row>
    <row r="11" spans="2:83" x14ac:dyDescent="0.35">
      <c r="B11" s="18" t="s">
        <v>344</v>
      </c>
      <c r="C11" s="17">
        <v>0.31157524197144298</v>
      </c>
      <c r="D11" s="17">
        <v>0.318394937762285</v>
      </c>
      <c r="E11" s="17">
        <v>0.30398611171784501</v>
      </c>
      <c r="F11" s="17"/>
      <c r="G11" s="17">
        <v>0.22413080799891799</v>
      </c>
      <c r="H11" s="17">
        <v>0.24792134856670001</v>
      </c>
      <c r="I11" s="17">
        <v>0.31662054361112402</v>
      </c>
      <c r="J11" s="17">
        <v>0.32950467259023097</v>
      </c>
      <c r="K11" s="17">
        <v>0.42433020112905301</v>
      </c>
      <c r="L11" s="17">
        <v>0.32790554205542899</v>
      </c>
      <c r="M11" s="17"/>
      <c r="N11" s="17">
        <v>0.26263162581876298</v>
      </c>
      <c r="O11" s="17">
        <v>0.26307906780228302</v>
      </c>
      <c r="P11" s="17">
        <v>0.383814566667316</v>
      </c>
      <c r="Q11" s="17">
        <v>0.32687770151402101</v>
      </c>
      <c r="R11" s="17">
        <v>0.35681417463634901</v>
      </c>
      <c r="S11" s="17">
        <v>0.31314427312875298</v>
      </c>
      <c r="T11" s="17">
        <v>0.37634289027983803</v>
      </c>
      <c r="U11" s="17">
        <v>0.30259057996193101</v>
      </c>
      <c r="V11" s="17">
        <v>0.278358511208468</v>
      </c>
      <c r="W11" s="17">
        <v>0.29598816878581102</v>
      </c>
      <c r="X11" s="17">
        <v>0.35636920763090801</v>
      </c>
      <c r="Y11" s="17">
        <v>0.33446633640197598</v>
      </c>
      <c r="Z11" s="17"/>
      <c r="AA11" s="17">
        <v>0.33562028763165402</v>
      </c>
      <c r="AB11" s="17">
        <v>0.30991399773997103</v>
      </c>
      <c r="AC11" s="17">
        <v>0.30284596590072199</v>
      </c>
      <c r="AD11" s="17">
        <v>0.29751029323068401</v>
      </c>
      <c r="AE11" s="17"/>
      <c r="AF11" s="17">
        <v>0.27190117715190898</v>
      </c>
      <c r="AG11" s="17">
        <v>0.321048183252585</v>
      </c>
      <c r="AH11" s="17">
        <v>0.312334578068027</v>
      </c>
      <c r="AI11" s="17">
        <v>0.31209959783784402</v>
      </c>
      <c r="AJ11" s="17">
        <v>0.36202231801010798</v>
      </c>
      <c r="AK11" s="17">
        <v>0.30363891853248598</v>
      </c>
      <c r="AL11" s="17"/>
      <c r="AM11" s="17">
        <v>0.331086516879948</v>
      </c>
      <c r="AN11" s="17">
        <v>0.322651332825033</v>
      </c>
      <c r="AO11" s="17">
        <v>0.29447925507764799</v>
      </c>
      <c r="AP11" s="17">
        <v>0.50566138059474297</v>
      </c>
      <c r="AQ11" s="17">
        <v>0.232247159519191</v>
      </c>
      <c r="AR11" s="17"/>
      <c r="AS11" s="17">
        <v>0.34220123501316502</v>
      </c>
      <c r="AT11" s="17">
        <v>0.31693924563026399</v>
      </c>
      <c r="AU11" s="17">
        <v>0.25379452080875597</v>
      </c>
      <c r="AV11" s="17"/>
      <c r="AW11" s="17">
        <v>0.32419372467714902</v>
      </c>
      <c r="AX11" s="17">
        <v>0.29399661860885801</v>
      </c>
      <c r="AY11" s="17">
        <v>0.32978529729175299</v>
      </c>
      <c r="AZ11" s="17">
        <v>0.31087521638425802</v>
      </c>
      <c r="BA11" s="17">
        <v>0.34976930470284801</v>
      </c>
      <c r="BB11" s="17"/>
      <c r="BC11" s="17">
        <v>0.35179239276860502</v>
      </c>
      <c r="BD11" s="17">
        <v>0.31592749009910898</v>
      </c>
      <c r="BE11" s="17" t="s">
        <v>101</v>
      </c>
      <c r="BF11" s="17">
        <v>0.30927143985670302</v>
      </c>
      <c r="BG11" s="17">
        <v>0.293067202844841</v>
      </c>
      <c r="BH11" s="17">
        <v>0.23274602077467499</v>
      </c>
      <c r="BI11" s="17">
        <v>0.18945300235172599</v>
      </c>
      <c r="BJ11" s="17"/>
      <c r="BK11" s="17">
        <v>0.25836475968740402</v>
      </c>
      <c r="BL11" s="17">
        <v>0.373530919573338</v>
      </c>
      <c r="BM11" s="17">
        <v>0.271056770123072</v>
      </c>
      <c r="BN11" s="17">
        <v>0.30816101879961599</v>
      </c>
      <c r="BO11" s="17">
        <v>0.34098424460990601</v>
      </c>
      <c r="BP11" s="17">
        <v>0.35140611243228298</v>
      </c>
      <c r="BQ11" s="17">
        <v>0.32685777815586098</v>
      </c>
      <c r="BR11" s="17">
        <v>0.21619194460778701</v>
      </c>
      <c r="BS11" s="17"/>
      <c r="BT11" s="17">
        <v>0.34621389202918301</v>
      </c>
      <c r="BU11" s="17">
        <v>0.35114088723610098</v>
      </c>
      <c r="BV11" s="17">
        <v>0.25907393614586299</v>
      </c>
      <c r="BW11" s="17"/>
      <c r="BX11" s="17">
        <v>0.31735767741002402</v>
      </c>
      <c r="BY11" s="17">
        <v>0.30054735385727899</v>
      </c>
      <c r="BZ11" s="17"/>
      <c r="CA11" s="17">
        <v>0.396824579326571</v>
      </c>
      <c r="CB11" s="17">
        <v>0.32745655435624199</v>
      </c>
      <c r="CC11" s="17">
        <v>0.29956946638649001</v>
      </c>
      <c r="CD11" s="17">
        <v>0.26483078691418999</v>
      </c>
      <c r="CE11" s="17">
        <v>0.27894094586021501</v>
      </c>
    </row>
    <row r="12" spans="2:83" ht="43.5" x14ac:dyDescent="0.35">
      <c r="B12" s="18" t="s">
        <v>345</v>
      </c>
      <c r="C12" s="17">
        <v>0.29951748475391499</v>
      </c>
      <c r="D12" s="17">
        <v>0.288881447442772</v>
      </c>
      <c r="E12" s="17">
        <v>0.30739745317520401</v>
      </c>
      <c r="F12" s="17"/>
      <c r="G12" s="17">
        <v>0.32835319704592703</v>
      </c>
      <c r="H12" s="17">
        <v>0.296277390620871</v>
      </c>
      <c r="I12" s="17">
        <v>0.28103943734560399</v>
      </c>
      <c r="J12" s="17">
        <v>0.31103061979887198</v>
      </c>
      <c r="K12" s="17">
        <v>0.33565862727645002</v>
      </c>
      <c r="L12" s="17">
        <v>0.264457192546041</v>
      </c>
      <c r="M12" s="17"/>
      <c r="N12" s="17">
        <v>0.31327311456271101</v>
      </c>
      <c r="O12" s="17">
        <v>0.31747980035020901</v>
      </c>
      <c r="P12" s="17">
        <v>0.298278013548814</v>
      </c>
      <c r="Q12" s="17">
        <v>0.32204717761747398</v>
      </c>
      <c r="R12" s="17">
        <v>0.35629633866329802</v>
      </c>
      <c r="S12" s="17">
        <v>0.30582432323519199</v>
      </c>
      <c r="T12" s="17">
        <v>0.30134091609427399</v>
      </c>
      <c r="U12" s="17">
        <v>0.25375964152517899</v>
      </c>
      <c r="V12" s="17">
        <v>0.22599778065178799</v>
      </c>
      <c r="W12" s="17">
        <v>0.26886789122874499</v>
      </c>
      <c r="X12" s="17">
        <v>0.29095147115497499</v>
      </c>
      <c r="Y12" s="17">
        <v>0.37314574777986698</v>
      </c>
      <c r="Z12" s="17"/>
      <c r="AA12" s="17">
        <v>0.31557141017740697</v>
      </c>
      <c r="AB12" s="17">
        <v>0.29692240987105001</v>
      </c>
      <c r="AC12" s="17">
        <v>0.26599698011834899</v>
      </c>
      <c r="AD12" s="17">
        <v>0.31678348972853498</v>
      </c>
      <c r="AE12" s="17"/>
      <c r="AF12" s="17">
        <v>0.32087080833151999</v>
      </c>
      <c r="AG12" s="17">
        <v>0.27782784751734402</v>
      </c>
      <c r="AH12" s="17">
        <v>0.31899410764978298</v>
      </c>
      <c r="AI12" s="17">
        <v>0.30796179227234599</v>
      </c>
      <c r="AJ12" s="17">
        <v>0.27686300373886802</v>
      </c>
      <c r="AK12" s="17">
        <v>0.30692244346573</v>
      </c>
      <c r="AL12" s="17"/>
      <c r="AM12" s="17">
        <v>0.29170369582602401</v>
      </c>
      <c r="AN12" s="17">
        <v>0.29932609555597101</v>
      </c>
      <c r="AO12" s="17">
        <v>0.31743782616806498</v>
      </c>
      <c r="AP12" s="17">
        <v>0.29056564101802901</v>
      </c>
      <c r="AQ12" s="17">
        <v>0.34836684758270903</v>
      </c>
      <c r="AR12" s="17"/>
      <c r="AS12" s="17">
        <v>0.28018715730743299</v>
      </c>
      <c r="AT12" s="17">
        <v>0.31108945362051699</v>
      </c>
      <c r="AU12" s="17">
        <v>0.28831941118372201</v>
      </c>
      <c r="AV12" s="17"/>
      <c r="AW12" s="17">
        <v>0.26832524578559103</v>
      </c>
      <c r="AX12" s="17">
        <v>0.30764848558243402</v>
      </c>
      <c r="AY12" s="17">
        <v>0.33556421727371999</v>
      </c>
      <c r="AZ12" s="17">
        <v>0.28482721986887799</v>
      </c>
      <c r="BA12" s="17">
        <v>0.38634709474795398</v>
      </c>
      <c r="BB12" s="17"/>
      <c r="BC12" s="17">
        <v>0.28928581839645701</v>
      </c>
      <c r="BD12" s="17">
        <v>0.24105224950885301</v>
      </c>
      <c r="BE12" s="17" t="s">
        <v>101</v>
      </c>
      <c r="BF12" s="17">
        <v>0.33225041645933501</v>
      </c>
      <c r="BG12" s="17">
        <v>0.374283775449894</v>
      </c>
      <c r="BH12" s="17">
        <v>0.36042642980341499</v>
      </c>
      <c r="BI12" s="17">
        <v>0.30952776867749998</v>
      </c>
      <c r="BJ12" s="17"/>
      <c r="BK12" s="17">
        <v>0.31980959143686499</v>
      </c>
      <c r="BL12" s="17">
        <v>0.35318916275893902</v>
      </c>
      <c r="BM12" s="17">
        <v>0.27606830592832299</v>
      </c>
      <c r="BN12" s="17">
        <v>0.285109025420479</v>
      </c>
      <c r="BO12" s="17">
        <v>0.28946678918256402</v>
      </c>
      <c r="BP12" s="17">
        <v>0.30673077494608098</v>
      </c>
      <c r="BQ12" s="17">
        <v>0.30943079716407401</v>
      </c>
      <c r="BR12" s="17">
        <v>0.24730968971950101</v>
      </c>
      <c r="BS12" s="17"/>
      <c r="BT12" s="17">
        <v>0.28818794479729698</v>
      </c>
      <c r="BU12" s="17">
        <v>0.28251313833588099</v>
      </c>
      <c r="BV12" s="17">
        <v>0.32025467857217899</v>
      </c>
      <c r="BW12" s="17"/>
      <c r="BX12" s="17">
        <v>0.30522169715141101</v>
      </c>
      <c r="BY12" s="17">
        <v>0.297506824613885</v>
      </c>
      <c r="BZ12" s="17"/>
      <c r="CA12" s="17">
        <v>0.35737786119120801</v>
      </c>
      <c r="CB12" s="17">
        <v>0.30122486012085098</v>
      </c>
      <c r="CC12" s="17">
        <v>0.27845052827982397</v>
      </c>
      <c r="CD12" s="17">
        <v>0.28491053758544699</v>
      </c>
      <c r="CE12" s="17">
        <v>0.31157526759363902</v>
      </c>
    </row>
    <row r="13" spans="2:83" x14ac:dyDescent="0.35">
      <c r="B13" s="18" t="s">
        <v>113</v>
      </c>
      <c r="C13" s="19">
        <v>0.17560651456732401</v>
      </c>
      <c r="D13" s="19">
        <v>0.17933016131702001</v>
      </c>
      <c r="E13" s="19">
        <v>0.17269761246512599</v>
      </c>
      <c r="F13" s="19"/>
      <c r="G13" s="19">
        <v>0.14035915336456201</v>
      </c>
      <c r="H13" s="19">
        <v>0.17004926319267999</v>
      </c>
      <c r="I13" s="19">
        <v>0.17604346141303101</v>
      </c>
      <c r="J13" s="19">
        <v>0.19294230152834499</v>
      </c>
      <c r="K13" s="19">
        <v>0.180213651873774</v>
      </c>
      <c r="L13" s="19">
        <v>0.18619636885173799</v>
      </c>
      <c r="M13" s="19"/>
      <c r="N13" s="19">
        <v>0.131226944856906</v>
      </c>
      <c r="O13" s="19">
        <v>0.20276954846571599</v>
      </c>
      <c r="P13" s="19">
        <v>0.19678521627811901</v>
      </c>
      <c r="Q13" s="19">
        <v>0.14552741616929399</v>
      </c>
      <c r="R13" s="19">
        <v>0.22569204189320899</v>
      </c>
      <c r="S13" s="19">
        <v>0.15250841327923401</v>
      </c>
      <c r="T13" s="19">
        <v>0.12846791858598899</v>
      </c>
      <c r="U13" s="19">
        <v>0.184896321987085</v>
      </c>
      <c r="V13" s="19">
        <v>0.16490860258121301</v>
      </c>
      <c r="W13" s="19">
        <v>0.20287867745805899</v>
      </c>
      <c r="X13" s="19">
        <v>0.22760508297745499</v>
      </c>
      <c r="Y13" s="19">
        <v>0.235179378306</v>
      </c>
      <c r="Z13" s="19"/>
      <c r="AA13" s="19">
        <v>0.15230389792827401</v>
      </c>
      <c r="AB13" s="19">
        <v>0.16142029064195801</v>
      </c>
      <c r="AC13" s="19">
        <v>0.18023046549274199</v>
      </c>
      <c r="AD13" s="19">
        <v>0.208968837793269</v>
      </c>
      <c r="AE13" s="19"/>
      <c r="AF13" s="19">
        <v>0.122321092966508</v>
      </c>
      <c r="AG13" s="19">
        <v>0.17977492753041699</v>
      </c>
      <c r="AH13" s="19">
        <v>0.209334111102013</v>
      </c>
      <c r="AI13" s="19">
        <v>0.163880407472935</v>
      </c>
      <c r="AJ13" s="19">
        <v>0.214666811072697</v>
      </c>
      <c r="AK13" s="19">
        <v>0.25268505325267598</v>
      </c>
      <c r="AL13" s="19"/>
      <c r="AM13" s="19">
        <v>0.16618689631073699</v>
      </c>
      <c r="AN13" s="19">
        <v>0.123241893918197</v>
      </c>
      <c r="AO13" s="19">
        <v>0.19334102187400801</v>
      </c>
      <c r="AP13" s="19">
        <v>0.25220532201347901</v>
      </c>
      <c r="AQ13" s="19">
        <v>0.25739460306099199</v>
      </c>
      <c r="AR13" s="19"/>
      <c r="AS13" s="19">
        <v>0.158428276469575</v>
      </c>
      <c r="AT13" s="19">
        <v>0.13195891783923699</v>
      </c>
      <c r="AU13" s="19">
        <v>0.172188656635516</v>
      </c>
      <c r="AV13" s="19"/>
      <c r="AW13" s="19">
        <v>0.21648693419387799</v>
      </c>
      <c r="AX13" s="19">
        <v>0.17347731792412399</v>
      </c>
      <c r="AY13" s="19">
        <v>0.14797217211760699</v>
      </c>
      <c r="AZ13" s="19">
        <v>0.12729432955089001</v>
      </c>
      <c r="BA13" s="19">
        <v>0.18386863596345401</v>
      </c>
      <c r="BB13" s="19"/>
      <c r="BC13" s="19">
        <v>0.179052009275319</v>
      </c>
      <c r="BD13" s="19">
        <v>0.17516827203810401</v>
      </c>
      <c r="BE13" s="19" t="s">
        <v>101</v>
      </c>
      <c r="BF13" s="19">
        <v>0.13772607257532199</v>
      </c>
      <c r="BG13" s="19">
        <v>0.188905995238282</v>
      </c>
      <c r="BH13" s="19">
        <v>0.155261560946377</v>
      </c>
      <c r="BI13" s="19">
        <v>0.25926249505589199</v>
      </c>
      <c r="BJ13" s="19"/>
      <c r="BK13" s="19">
        <v>0.23442044839262499</v>
      </c>
      <c r="BL13" s="19">
        <v>0.16007942196338601</v>
      </c>
      <c r="BM13" s="19">
        <v>0.18927143886918299</v>
      </c>
      <c r="BN13" s="19">
        <v>0.16199150002097101</v>
      </c>
      <c r="BO13" s="19">
        <v>0.18288382689246999</v>
      </c>
      <c r="BP13" s="19">
        <v>0.13693930768430601</v>
      </c>
      <c r="BQ13" s="19">
        <v>4.9937486582594698E-2</v>
      </c>
      <c r="BR13" s="19">
        <v>0.17660132692452801</v>
      </c>
      <c r="BS13" s="19"/>
      <c r="BT13" s="19">
        <v>0.13399735491194301</v>
      </c>
      <c r="BU13" s="19">
        <v>0.194976720006485</v>
      </c>
      <c r="BV13" s="19">
        <v>0.194158336047521</v>
      </c>
      <c r="BW13" s="19"/>
      <c r="BX13" s="19">
        <v>0.122943094832225</v>
      </c>
      <c r="BY13" s="19">
        <v>0.19490944498576401</v>
      </c>
      <c r="BZ13" s="19"/>
      <c r="CA13" s="19">
        <v>4.0831600745121301E-2</v>
      </c>
      <c r="CB13" s="19">
        <v>0.13922031383682801</v>
      </c>
      <c r="CC13" s="19">
        <v>0.17838990633104401</v>
      </c>
      <c r="CD13" s="19">
        <v>0.17757991247136901</v>
      </c>
      <c r="CE13" s="19">
        <v>0.186473963504656</v>
      </c>
    </row>
    <row r="14" spans="2:83" x14ac:dyDescent="0.35">
      <c r="B14" s="16"/>
    </row>
    <row r="15" spans="2:83" x14ac:dyDescent="0.35">
      <c r="B15" t="s">
        <v>104</v>
      </c>
    </row>
    <row r="16" spans="2:83" x14ac:dyDescent="0.35">
      <c r="B16" t="s">
        <v>105</v>
      </c>
    </row>
    <row r="18" spans="2:2" x14ac:dyDescent="0.35">
      <c r="B18" s="8" t="str">
        <f>HYPERLINK("#'Contents'!A1", "Return to Contents")</f>
        <v>Return to Contents</v>
      </c>
    </row>
  </sheetData>
  <mergeCells count="14">
    <mergeCell ref="BT5:BV5"/>
    <mergeCell ref="BX5:BY5"/>
    <mergeCell ref="CA5:CE5"/>
    <mergeCell ref="D2:BT2"/>
    <mergeCell ref="AM5:AQ5"/>
    <mergeCell ref="AS5:AU5"/>
    <mergeCell ref="AW5:BA5"/>
    <mergeCell ref="BC5:BI5"/>
    <mergeCell ref="BK5:BR5"/>
    <mergeCell ref="D5:E5"/>
    <mergeCell ref="G5:L5"/>
    <mergeCell ref="N5:Y5"/>
    <mergeCell ref="AA5:AD5"/>
    <mergeCell ref="AF5:AK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79</vt:i4>
      </vt:variant>
    </vt:vector>
  </HeadingPairs>
  <TitlesOfParts>
    <vt:vector size="79"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iwitt</dc:creator>
  <cp:lastModifiedBy>Ines Wittke</cp:lastModifiedBy>
  <dcterms:created xsi:type="dcterms:W3CDTF">2022-04-29T17:29:44Z</dcterms:created>
  <dcterms:modified xsi:type="dcterms:W3CDTF">2022-05-03T07:55:08Z</dcterms:modified>
</cp:coreProperties>
</file>